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2 года 5 мес" sheetId="1" r:id="rId1"/>
    <sheet name="10 мес" sheetId="2" r:id="rId2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<sst xmlns="http://schemas.openxmlformats.org/spreadsheetml/2006/main" count="385" uniqueCount="179">
  <si>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</si>
  <si>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</si>
  <si>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</si>
  <si>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</si>
  <si>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</si>
  <si>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</si>
  <si>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</si>
  <si>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</si>
  <si>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</si>
  <si>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всего занятий</t>
  </si>
  <si>
    <t>в т. ч.</t>
  </si>
  <si>
    <t>1 семестр</t>
  </si>
  <si>
    <t>нед</t>
  </si>
  <si>
    <t>2 семестр</t>
  </si>
  <si>
    <t>Нед</t>
  </si>
  <si>
    <t>3 семестр</t>
  </si>
  <si>
    <t>4 семестр</t>
  </si>
  <si>
    <t>5 семестр</t>
  </si>
  <si>
    <t>6 семестр</t>
  </si>
  <si>
    <t>Лекций, уроков</t>
  </si>
  <si>
    <t>лаб. и практ. занятий</t>
  </si>
  <si>
    <t>О.00</t>
  </si>
  <si>
    <t>Иностранный язык</t>
  </si>
  <si>
    <t>Физическая культура</t>
  </si>
  <si>
    <t>Башкирский язык</t>
  </si>
  <si>
    <t>ОП.00</t>
  </si>
  <si>
    <t>ОБЩЕПРОФЕССИОНАЛЬНЫЙ  ЦИКЛ</t>
  </si>
  <si>
    <t>ОП.01</t>
  </si>
  <si>
    <t>Основы электротехники</t>
  </si>
  <si>
    <t>ОП.02</t>
  </si>
  <si>
    <t>Основы материаловедения</t>
  </si>
  <si>
    <t>ОП.03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</si>
  <si>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</si>
  <si>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</si>
  <si>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</si>
  <si>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</si>
  <si>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</si>
  <si>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</si>
  <si>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</si>
  <si>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</si>
  <si>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</si>
  <si>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</si>
  <si>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МДК.02.01</t>
  </si>
  <si>
    <t>УП.02</t>
  </si>
  <si>
    <t>ОП.07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</si>
  <si>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</si>
  <si>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</si>
  <si>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</si>
  <si>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</si>
  <si>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</si>
  <si>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</si>
  <si>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</si>
  <si>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МДК.01.02</t>
  </si>
  <si>
    <t>ПМ.03</t>
  </si>
  <si>
    <t>МДК.03.01</t>
  </si>
  <si>
    <t>Производственная практика</t>
  </si>
  <si>
    <t>МДК.03.02</t>
  </si>
  <si>
    <t>ПМ.04</t>
  </si>
  <si>
    <t>ПП.02</t>
  </si>
  <si>
    <t>ПП.01</t>
  </si>
  <si>
    <t>Основы инженерной графики</t>
  </si>
  <si>
    <t>ОП 04</t>
  </si>
  <si>
    <t>Допуски и технические измерения</t>
  </si>
  <si>
    <t>ОП 05</t>
  </si>
  <si>
    <t>Основы экономики</t>
  </si>
  <si>
    <t>ОП 06</t>
  </si>
  <si>
    <t>ОП 07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</si>
  <si>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</si>
  <si>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</si>
  <si>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</si>
  <si>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</si>
  <si>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дефектов под механическую обработку и пробное давление</t>
  </si>
  <si>
    <t>Сварка  и резка деталей из различных сталей, цветных металлов  и их сплавов, чугунов во всех пространственных положениях</t>
  </si>
  <si>
    <t>Оборудование, техника и технология электросварки</t>
  </si>
  <si>
    <t>Дефекты сварных швов и контроль качества сварных соединений</t>
  </si>
  <si>
    <t>МДК04.01</t>
  </si>
  <si>
    <t>Дефекты и способы испытания сварных швов</t>
  </si>
  <si>
    <t>ОП 08</t>
  </si>
  <si>
    <t>ОП 09</t>
  </si>
  <si>
    <t>Производственна практика</t>
  </si>
  <si>
    <t>1с</t>
  </si>
  <si>
    <t>2с</t>
  </si>
  <si>
    <t>3с</t>
  </si>
  <si>
    <t>4с</t>
  </si>
  <si>
    <t>5с</t>
  </si>
  <si>
    <t>6с</t>
  </si>
  <si>
    <t>вариативная часть</t>
  </si>
  <si>
    <t xml:space="preserve">Охрана труда </t>
  </si>
  <si>
    <t>МДК.02.02</t>
  </si>
  <si>
    <t>сварщик 1 год</t>
  </si>
  <si>
    <t>ОПД.01</t>
  </si>
  <si>
    <t>Основы информационных технологий</t>
  </si>
  <si>
    <t>ОПД.03</t>
  </si>
  <si>
    <t>Основы электроники и цифровой схемотехники</t>
  </si>
  <si>
    <t>ОПД.04</t>
  </si>
  <si>
    <t>Охрана труда и техника безопасности</t>
  </si>
  <si>
    <t>Экономика организации</t>
  </si>
  <si>
    <t>Ввод и обработка цифровой информации</t>
  </si>
  <si>
    <t>Технология создания цифровой мультимедийной информации</t>
  </si>
  <si>
    <t>Хранение, передача и публикация цифровой информации</t>
  </si>
  <si>
    <t>Технология  публикации цифровой мультимедийной</t>
  </si>
  <si>
    <t>ФК00</t>
  </si>
  <si>
    <t>в том числе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</si>
  <si>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</t>
    </r>
  </si>
  <si>
    <t>1 сем</t>
  </si>
  <si>
    <t>2 сем</t>
  </si>
  <si>
    <t>э</t>
  </si>
  <si>
    <t>дз</t>
  </si>
  <si>
    <t>Основы безопасности жизнедеятельности</t>
  </si>
  <si>
    <t>Основы автоматизации производства</t>
  </si>
  <si>
    <t>Технология дуговой наплавки деталей</t>
  </si>
  <si>
    <t>Технология газовой наплавки</t>
  </si>
  <si>
    <t>Технология автоматического и механизированного наплавления</t>
  </si>
  <si>
    <t>МДК.03.03</t>
  </si>
  <si>
    <t>МДК.03.04</t>
  </si>
  <si>
    <t>Технология газовой сварки</t>
  </si>
  <si>
    <t>Электросварочные работы на автоматических и полуавтоматических машинах</t>
  </si>
  <si>
    <t>Технология электродуговой сварки и резки металла</t>
  </si>
  <si>
    <t>Технология производства сварных конструкций</t>
  </si>
  <si>
    <t>МДК.02.03</t>
  </si>
  <si>
    <t>МДК.02.04</t>
  </si>
  <si>
    <t>МДК.02.05</t>
  </si>
  <si>
    <t>Ф.К.00</t>
  </si>
  <si>
    <t>ПП .04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</si>
  <si>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</si>
  <si>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</si>
  <si>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</si>
  <si>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</si>
  <si>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</si>
  <si>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</si>
  <si>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1 неделя 36 часов ГИА</t>
  </si>
  <si>
    <r>
      <t>Консультации</t>
    </r>
    <r>
      <rPr>
        <sz val="12"/>
        <rFont val="Times New Roman"/>
        <family val="1"/>
      </rPr>
      <t xml:space="preserve"> на учебную группу по 100 часов в год</t>
    </r>
  </si>
  <si>
    <t>Профессия 230103.02 Мастер по обработке цифровой информации срок обучения 10 мес</t>
  </si>
  <si>
    <t>2 неделя 72 часов ГИА</t>
  </si>
  <si>
    <t>нед.</t>
  </si>
  <si>
    <t>17 нед.</t>
  </si>
  <si>
    <t>22 нед.</t>
  </si>
  <si>
    <t>2. План учебного процесса</t>
  </si>
  <si>
    <t>Основы строительного черчения</t>
  </si>
  <si>
    <t>Основы технологии общестроительных работ</t>
  </si>
  <si>
    <t>ОПД.05</t>
  </si>
  <si>
    <t>Выполнение каменных работ</t>
  </si>
  <si>
    <t>Технология монтажных работ при возведении кирпичных зданий</t>
  </si>
  <si>
    <t>ПМ.07</t>
  </si>
  <si>
    <t>МДК.07.01</t>
  </si>
  <si>
    <t xml:space="preserve">ОБЩЕОБРАЗОВАТЕЛЬНЫЕ УЧЕБНЫЕ ДИСЦИПЛИНЫ    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</si>
  <si>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</si>
  <si>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</si>
  <si>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</si>
  <si>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</si>
  <si>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</si>
  <si>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</si>
  <si>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</si>
  <si>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</si>
  <si>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</si>
  <si>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</si>
  <si>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</si>
  <si>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ОПД.06</t>
  </si>
  <si>
    <t>консультации</t>
  </si>
  <si>
    <t>э дз</t>
  </si>
  <si>
    <t>21 нед.</t>
  </si>
  <si>
    <t>Литература</t>
  </si>
  <si>
    <t>Русский язык</t>
  </si>
  <si>
    <t>Математика</t>
  </si>
  <si>
    <t>Астрономия</t>
  </si>
  <si>
    <t>ОПД  07</t>
  </si>
  <si>
    <t>Родной язык и литература (по выбору)</t>
  </si>
  <si>
    <t>Выполнение сварочных работ ручной дуговой сваркой (наплавка, резка) плавящимся покрытым электродом простых деталей неответственных конструкций</t>
  </si>
  <si>
    <t>УП.07</t>
  </si>
  <si>
    <t>ПП.07</t>
  </si>
  <si>
    <t>Россия в мире</t>
  </si>
  <si>
    <t xml:space="preserve">Естествознание </t>
  </si>
  <si>
    <t>ОУД 11</t>
  </si>
  <si>
    <t>ОУД 12</t>
  </si>
  <si>
    <t>Индивидуальный проект</t>
  </si>
  <si>
    <t>Технология ручной электродуговой сварки (охрана труда)</t>
  </si>
  <si>
    <t>Психология в профессии</t>
  </si>
  <si>
    <t>Технология каменных работ (охрана труда)</t>
  </si>
  <si>
    <t xml:space="preserve">Профессия 08.01.07  Мастер общестроительных работ срок обучения 2 года 10 месяцев (2021-2024)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</si>
</sst>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14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96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3" fillId="10" borderId="10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32" borderId="10" xfId="0" applyFill="1" applyBorder="1" applyAlignment="1">
      <alignment/>
    </xf>
    <xf numFmtId="0" fontId="22" fillId="10" borderId="10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2" fillId="10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5" borderId="0" xfId="0" applyFill="1" applyAlignment="1">
      <alignment/>
    </xf>
    <xf numFmtId="0" fontId="22" fillId="35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6" fillId="33" borderId="18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1" fillId="10" borderId="10" xfId="0" applyFont="1" applyFill="1" applyBorder="1" applyAlignment="1">
      <alignment horizontal="center" wrapText="1"/>
    </xf>
    <xf numFmtId="0" fontId="24" fillId="10" borderId="10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0" fillId="32" borderId="12" xfId="0" applyFill="1" applyBorder="1" applyAlignment="1">
      <alignment/>
    </xf>
    <xf numFmtId="0" fontId="0" fillId="0" borderId="12" xfId="0" applyBorder="1" applyAlignment="1">
      <alignment/>
    </xf>
    <xf numFmtId="0" fontId="22" fillId="33" borderId="12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2" fillId="32" borderId="18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32" borderId="13" xfId="0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15" xfId="0" applyBorder="1" applyAlignment="1">
      <alignment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23" xfId="0" applyBorder="1" applyAlignment="1">
      <alignment/>
    </xf>
    <xf numFmtId="0" fontId="22" fillId="33" borderId="2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/>
    </xf>
    <xf numFmtId="0" fontId="31" fillId="0" borderId="0" xfId="0" applyFont="1" applyAlignment="1">
      <alignment/>
    </xf>
    <xf numFmtId="1" fontId="21" fillId="36" borderId="10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21" fillId="36" borderId="15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vertical="top" wrapText="1"/>
    </xf>
    <xf numFmtId="0" fontId="0" fillId="36" borderId="16" xfId="0" applyFill="1" applyBorder="1" applyAlignment="1">
      <alignment/>
    </xf>
    <xf numFmtId="0" fontId="4" fillId="36" borderId="10" xfId="0" applyFont="1" applyFill="1" applyBorder="1" applyAlignment="1">
      <alignment wrapText="1"/>
    </xf>
    <xf numFmtId="1" fontId="13" fillId="36" borderId="13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wrapText="1"/>
    </xf>
    <xf numFmtId="0" fontId="24" fillId="36" borderId="10" xfId="0" applyFont="1" applyFill="1" applyBorder="1" applyAlignment="1">
      <alignment horizontal="center" wrapText="1"/>
    </xf>
    <xf numFmtId="0" fontId="32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35" fillId="36" borderId="12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12" fillId="36" borderId="12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32" fillId="36" borderId="25" xfId="0" applyFont="1" applyFill="1" applyBorder="1" applyAlignment="1">
      <alignment wrapText="1"/>
    </xf>
    <xf numFmtId="0" fontId="35" fillId="36" borderId="25" xfId="0" applyFont="1" applyFill="1" applyBorder="1" applyAlignment="1">
      <alignment wrapText="1"/>
    </xf>
    <xf numFmtId="0" fontId="4" fillId="36" borderId="25" xfId="0" applyFont="1" applyFill="1" applyBorder="1" applyAlignment="1">
      <alignment wrapText="1"/>
    </xf>
    <xf numFmtId="0" fontId="14" fillId="36" borderId="25" xfId="0" applyFont="1" applyFill="1" applyBorder="1" applyAlignment="1">
      <alignment wrapText="1"/>
    </xf>
    <xf numFmtId="1" fontId="10" fillId="36" borderId="25" xfId="0" applyNumberFormat="1" applyFont="1" applyFill="1" applyBorder="1" applyAlignment="1">
      <alignment horizontal="center" vertical="center" wrapText="1"/>
    </xf>
    <xf numFmtId="1" fontId="10" fillId="36" borderId="26" xfId="0" applyNumberFormat="1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/>
    </xf>
    <xf numFmtId="0" fontId="14" fillId="36" borderId="12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wrapText="1"/>
    </xf>
    <xf numFmtId="0" fontId="14" fillId="36" borderId="12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vertical="top" wrapText="1"/>
    </xf>
    <xf numFmtId="1" fontId="28" fillId="36" borderId="13" xfId="0" applyNumberFormat="1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vertical="top" wrapText="1"/>
    </xf>
    <xf numFmtId="0" fontId="34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1" fontId="21" fillId="36" borderId="31" xfId="0" applyNumberFormat="1" applyFont="1" applyFill="1" applyBorder="1" applyAlignment="1">
      <alignment horizontal="center" vertical="center" wrapText="1"/>
    </xf>
    <xf numFmtId="1" fontId="28" fillId="36" borderId="11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35" fillId="36" borderId="32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top" wrapText="1"/>
    </xf>
    <xf numFmtId="1" fontId="23" fillId="36" borderId="33" xfId="0" applyNumberFormat="1" applyFont="1" applyFill="1" applyBorder="1" applyAlignment="1">
      <alignment horizontal="center" vertical="center" wrapText="1"/>
    </xf>
    <xf numFmtId="1" fontId="23" fillId="13" borderId="33" xfId="0" applyNumberFormat="1" applyFont="1" applyFill="1" applyBorder="1" applyAlignment="1">
      <alignment horizontal="center" vertical="center" wrapText="1"/>
    </xf>
    <xf numFmtId="1" fontId="23" fillId="36" borderId="21" xfId="0" applyNumberFormat="1" applyFont="1" applyFill="1" applyBorder="1" applyAlignment="1">
      <alignment horizontal="center" vertical="center" wrapText="1"/>
    </xf>
    <xf numFmtId="1" fontId="23" fillId="36" borderId="34" xfId="0" applyNumberFormat="1" applyFont="1" applyFill="1" applyBorder="1" applyAlignment="1">
      <alignment horizontal="center" vertical="center" wrapText="1"/>
    </xf>
    <xf numFmtId="1" fontId="23" fillId="37" borderId="21" xfId="0" applyNumberFormat="1" applyFont="1" applyFill="1" applyBorder="1" applyAlignment="1">
      <alignment horizontal="center" vertical="center" wrapText="1"/>
    </xf>
    <xf numFmtId="1" fontId="23" fillId="37" borderId="34" xfId="0" applyNumberFormat="1" applyFont="1" applyFill="1" applyBorder="1" applyAlignment="1">
      <alignment horizontal="center" vertical="center" wrapText="1"/>
    </xf>
    <xf numFmtId="1" fontId="23" fillId="37" borderId="33" xfId="0" applyNumberFormat="1" applyFont="1" applyFill="1" applyBorder="1" applyAlignment="1">
      <alignment horizontal="center" vertical="center" wrapText="1"/>
    </xf>
    <xf numFmtId="1" fontId="23" fillId="38" borderId="33" xfId="0" applyNumberFormat="1" applyFont="1" applyFill="1" applyBorder="1" applyAlignment="1">
      <alignment horizontal="center" vertical="center" wrapText="1"/>
    </xf>
    <xf numFmtId="1" fontId="23" fillId="6" borderId="21" xfId="0" applyNumberFormat="1" applyFont="1" applyFill="1" applyBorder="1" applyAlignment="1">
      <alignment horizontal="center" vertical="center" wrapText="1"/>
    </xf>
    <xf numFmtId="1" fontId="23" fillId="6" borderId="34" xfId="0" applyNumberFormat="1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/>
    </xf>
    <xf numFmtId="0" fontId="11" fillId="37" borderId="18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/>
    </xf>
    <xf numFmtId="0" fontId="11" fillId="13" borderId="35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/>
    </xf>
    <xf numFmtId="0" fontId="0" fillId="6" borderId="11" xfId="0" applyFill="1" applyBorder="1" applyAlignment="1">
      <alignment/>
    </xf>
    <xf numFmtId="0" fontId="36" fillId="13" borderId="18" xfId="0" applyFont="1" applyFill="1" applyBorder="1" applyAlignment="1">
      <alignment horizontal="center" vertical="center" wrapText="1"/>
    </xf>
    <xf numFmtId="0" fontId="36" fillId="13" borderId="29" xfId="0" applyFont="1" applyFill="1" applyBorder="1" applyAlignment="1">
      <alignment horizontal="center" vertical="center" wrapText="1"/>
    </xf>
    <xf numFmtId="0" fontId="36" fillId="13" borderId="28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 wrapText="1"/>
    </xf>
    <xf numFmtId="0" fontId="21" fillId="36" borderId="31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35" fillId="37" borderId="15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35" fillId="39" borderId="15" xfId="0" applyFont="1" applyFill="1" applyBorder="1" applyAlignment="1">
      <alignment horizontal="center" vertical="center" wrapText="1"/>
    </xf>
    <xf numFmtId="16" fontId="35" fillId="39" borderId="10" xfId="0" applyNumberFormat="1" applyFont="1" applyFill="1" applyBorder="1" applyAlignment="1">
      <alignment horizontal="center" vertical="center" wrapText="1"/>
    </xf>
    <xf numFmtId="16" fontId="35" fillId="39" borderId="16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0" fontId="26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center" wrapText="1"/>
    </xf>
    <xf numFmtId="0" fontId="5" fillId="39" borderId="16" xfId="0" applyFont="1" applyFill="1" applyBorder="1" applyAlignment="1">
      <alignment horizont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16" fontId="35" fillId="6" borderId="15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/>
    </xf>
    <xf numFmtId="0" fontId="10" fillId="6" borderId="1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39" borderId="35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7" borderId="35" xfId="0" applyFont="1" applyFill="1" applyBorder="1" applyAlignment="1">
      <alignment horizontal="center" vertical="center" wrapText="1"/>
    </xf>
    <xf numFmtId="0" fontId="23" fillId="37" borderId="2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9" borderId="15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textRotation="90" wrapText="1"/>
    </xf>
    <xf numFmtId="0" fontId="27" fillId="39" borderId="1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27" fillId="37" borderId="15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/>
    </xf>
    <xf numFmtId="0" fontId="21" fillId="6" borderId="37" xfId="0" applyFont="1" applyFill="1" applyBorder="1" applyAlignment="1">
      <alignment/>
    </xf>
    <xf numFmtId="0" fontId="27" fillId="37" borderId="36" xfId="0" applyFont="1" applyFill="1" applyBorder="1" applyAlignment="1">
      <alignment horizontal="center" vertical="center" wrapText="1"/>
    </xf>
    <xf numFmtId="0" fontId="27" fillId="37" borderId="37" xfId="0" applyFont="1" applyFill="1" applyBorder="1" applyAlignment="1">
      <alignment horizontal="center" vertical="center" wrapText="1"/>
    </xf>
    <xf numFmtId="0" fontId="27" fillId="39" borderId="36" xfId="0" applyFont="1" applyFill="1" applyBorder="1" applyAlignment="1">
      <alignment horizontal="center" vertical="center" wrapText="1"/>
    </xf>
    <xf numFmtId="0" fontId="27" fillId="39" borderId="3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32" xfId="0" applyFont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right" wrapText="1"/>
    </xf>
    <xf numFmtId="0" fontId="14" fillId="36" borderId="39" xfId="0" applyFont="1" applyFill="1" applyBorder="1" applyAlignment="1">
      <alignment horizontal="right" wrapText="1"/>
    </xf>
    <xf numFmtId="0" fontId="14" fillId="36" borderId="40" xfId="0" applyFont="1" applyFill="1" applyBorder="1" applyAlignment="1">
      <alignment horizontal="right" wrapText="1"/>
    </xf>
    <xf numFmtId="0" fontId="14" fillId="36" borderId="26" xfId="0" applyFont="1" applyFill="1" applyBorder="1" applyAlignment="1">
      <alignment horizontal="right" wrapText="1"/>
    </xf>
    <xf numFmtId="0" fontId="14" fillId="36" borderId="32" xfId="0" applyFont="1" applyFill="1" applyBorder="1" applyAlignment="1">
      <alignment horizontal="right" wrapText="1"/>
    </xf>
    <xf numFmtId="0" fontId="14" fillId="36" borderId="30" xfId="0" applyFont="1" applyFill="1" applyBorder="1" applyAlignment="1">
      <alignment horizontal="right" wrapText="1"/>
    </xf>
    <xf numFmtId="0" fontId="11" fillId="36" borderId="10" xfId="0" applyFont="1" applyFill="1" applyBorder="1" applyAlignment="1">
      <alignment vertical="top" wrapText="1"/>
    </xf>
    <xf numFmtId="0" fontId="27" fillId="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2" fillId="39" borderId="15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3" fillId="36" borderId="35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23" fillId="13" borderId="35" xfId="0" applyFont="1" applyFill="1" applyBorder="1" applyAlignment="1">
      <alignment horizontal="center" vertical="center" wrapText="1"/>
    </xf>
    <xf numFmtId="0" fontId="23" fillId="13" borderId="2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1" fontId="27" fillId="37" borderId="10" xfId="0" applyNumberFormat="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1" fontId="18" fillId="36" borderId="13" xfId="0" applyNumberFormat="1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27" fillId="13" borderId="29" xfId="0" applyFont="1" applyFill="1" applyBorder="1" applyAlignment="1">
      <alignment horizontal="center" vertical="center" wrapText="1"/>
    </xf>
    <xf numFmtId="0" fontId="27" fillId="13" borderId="41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top" wrapText="1"/>
    </xf>
    <xf numFmtId="0" fontId="12" fillId="36" borderId="25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textRotation="90" wrapText="1"/>
    </xf>
    <xf numFmtId="0" fontId="4" fillId="36" borderId="42" xfId="0" applyFont="1" applyFill="1" applyBorder="1" applyAlignment="1">
      <alignment horizontal="center" textRotation="90" wrapText="1"/>
    </xf>
    <xf numFmtId="0" fontId="4" fillId="36" borderId="25" xfId="0" applyFont="1" applyFill="1" applyBorder="1" applyAlignment="1">
      <alignment horizontal="center" textRotation="90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42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49" fontId="16" fillId="36" borderId="38" xfId="42" applyNumberFormat="1" applyFill="1" applyBorder="1" applyAlignment="1" applyProtection="1">
      <alignment horizontal="center" vertical="center" wrapText="1"/>
      <protection/>
    </xf>
    <xf numFmtId="49" fontId="16" fillId="36" borderId="39" xfId="42" applyNumberFormat="1" applyFill="1" applyBorder="1" applyAlignment="1" applyProtection="1">
      <alignment horizontal="center" vertical="center" wrapText="1"/>
      <protection/>
    </xf>
    <xf numFmtId="49" fontId="16" fillId="36" borderId="40" xfId="42" applyNumberFormat="1" applyFill="1" applyBorder="1" applyAlignment="1" applyProtection="1">
      <alignment horizontal="center" vertical="center" wrapText="1"/>
      <protection/>
    </xf>
    <xf numFmtId="49" fontId="16" fillId="36" borderId="14" xfId="42" applyNumberFormat="1" applyFill="1" applyBorder="1" applyAlignment="1" applyProtection="1">
      <alignment horizontal="center" vertical="center" wrapText="1"/>
      <protection/>
    </xf>
    <xf numFmtId="49" fontId="16" fillId="36" borderId="0" xfId="42" applyNumberFormat="1" applyFill="1" applyBorder="1" applyAlignment="1" applyProtection="1">
      <alignment horizontal="center" vertical="center" wrapText="1"/>
      <protection/>
    </xf>
    <xf numFmtId="49" fontId="16" fillId="36" borderId="43" xfId="42" applyNumberFormat="1" applyFill="1" applyBorder="1" applyAlignment="1" applyProtection="1">
      <alignment horizontal="center" vertical="center" wrapText="1"/>
      <protection/>
    </xf>
    <xf numFmtId="49" fontId="16" fillId="36" borderId="26" xfId="42" applyNumberFormat="1" applyFill="1" applyBorder="1" applyAlignment="1" applyProtection="1">
      <alignment horizontal="center" vertical="center" wrapText="1"/>
      <protection/>
    </xf>
    <xf numFmtId="49" fontId="16" fillId="36" borderId="32" xfId="42" applyNumberFormat="1" applyFill="1" applyBorder="1" applyAlignment="1" applyProtection="1">
      <alignment horizontal="center" vertical="center" wrapText="1"/>
      <protection/>
    </xf>
    <xf numFmtId="49" fontId="16" fillId="36" borderId="30" xfId="42" applyNumberForma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8" fillId="36" borderId="21" xfId="0" applyFont="1" applyFill="1" applyBorder="1" applyAlignment="1">
      <alignment horizontal="center" vertical="top" wrapText="1"/>
    </xf>
    <xf numFmtId="0" fontId="8" fillId="36" borderId="44" xfId="0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 wrapText="1"/>
    </xf>
    <xf numFmtId="0" fontId="8" fillId="36" borderId="44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textRotation="90" wrapText="1"/>
    </xf>
    <xf numFmtId="0" fontId="3" fillId="36" borderId="24" xfId="0" applyFont="1" applyFill="1" applyBorder="1" applyAlignment="1">
      <alignment horizontal="center" textRotation="90" wrapText="1"/>
    </xf>
    <xf numFmtId="0" fontId="3" fillId="36" borderId="27" xfId="0" applyFont="1" applyFill="1" applyBorder="1" applyAlignment="1">
      <alignment horizontal="center" textRotation="90" wrapText="1"/>
    </xf>
    <xf numFmtId="0" fontId="5" fillId="36" borderId="10" xfId="0" applyFont="1" applyFill="1" applyBorder="1" applyAlignment="1">
      <alignment horizontal="center" vertical="top" wrapText="1"/>
    </xf>
    <xf numFmtId="0" fontId="16" fillId="36" borderId="19" xfId="42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>
      <alignment horizontal="center" textRotation="90" wrapText="1"/>
    </xf>
    <xf numFmtId="0" fontId="4" fillId="36" borderId="14" xfId="0" applyFont="1" applyFill="1" applyBorder="1" applyAlignment="1">
      <alignment horizontal="center" textRotation="90" wrapText="1"/>
    </xf>
    <xf numFmtId="0" fontId="4" fillId="36" borderId="26" xfId="0" applyFont="1" applyFill="1" applyBorder="1" applyAlignment="1">
      <alignment horizontal="center" textRotation="90" wrapText="1"/>
    </xf>
    <xf numFmtId="0" fontId="7" fillId="36" borderId="19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1" fillId="36" borderId="16" xfId="0" applyFont="1" applyFill="1" applyBorder="1" applyAlignment="1">
      <alignment horizontal="center" vertical="top" textRotation="90" wrapText="1"/>
    </xf>
    <xf numFmtId="0" fontId="29" fillId="36" borderId="16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11" fillId="1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textRotation="90" wrapText="1"/>
    </xf>
    <xf numFmtId="0" fontId="11" fillId="0" borderId="42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4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top" textRotation="90" wrapText="1"/>
    </xf>
    <xf numFmtId="0" fontId="4" fillId="32" borderId="19" xfId="0" applyFont="1" applyFill="1" applyBorder="1" applyAlignment="1">
      <alignment horizontal="center" wrapText="1"/>
    </xf>
    <xf numFmtId="0" fontId="4" fillId="32" borderId="25" xfId="0" applyFont="1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3" fillId="1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2" fillId="32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6" fillId="0" borderId="10" xfId="42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19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wrapText="1"/>
    </xf>
    <xf numFmtId="0" fontId="28" fillId="0" borderId="13" xfId="0" applyFont="1" applyBorder="1" applyAlignment="1">
      <alignment horizontal="right" vertical="top" wrapText="1"/>
    </xf>
    <xf numFmtId="0" fontId="28" fillId="0" borderId="11" xfId="0" applyFont="1" applyBorder="1" applyAlignment="1">
      <alignment horizontal="right" vertical="top" wrapText="1"/>
    </xf>
    <xf numFmtId="0" fontId="28" fillId="0" borderId="12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0" fillId="0" borderId="32" xfId="0" applyFont="1" applyBorder="1" applyAlignment="1">
      <alignment horizontal="center"/>
    </xf>
    <xf numFmtId="0" fontId="16" fillId="0" borderId="10" xfId="42" applyFont="1" applyBorder="1" applyAlignment="1" applyProtection="1">
      <alignment horizontal="center" vertical="top" wrapText="1"/>
      <protection/>
    </xf>
    <xf numFmtId="0" fontId="14" fillId="0" borderId="19" xfId="0" applyFont="1" applyBorder="1" applyAlignment="1">
      <alignment horizontal="center" vertical="top" wrapText="1"/>
    </xf>
    <xf numFmtId="0" fontId="22" fillId="32" borderId="15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2" fillId="32" borderId="16" xfId="0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2" fillId="32" borderId="33" xfId="0" applyFont="1" applyFill="1" applyBorder="1" applyAlignment="1">
      <alignment horizontal="center" wrapText="1"/>
    </xf>
    <xf numFmtId="0" fontId="22" fillId="32" borderId="18" xfId="0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center" wrapText="1"/>
    </xf>
    <xf numFmtId="0" fontId="22" fillId="32" borderId="13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46" xfId="0" applyFont="1" applyBorder="1" applyAlignment="1">
      <alignment horizontal="center" textRotation="90" wrapText="1"/>
    </xf>
    <xf numFmtId="0" fontId="3" fillId="0" borderId="42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tabSelected="1" view="pageBreakPreview" zoomScale="110" zoomScaleNormal="110" zoomScaleSheetLayoutView="110" zoomScalePageLayoutView="70" workbookViewId="0" topLeftCell="A1">
      <selection activeCell="N13" sqref="N13"/>
    </sheetView>
  </sheetViews>
  <sheetFormatPr defaultColWidth="9.140625" defaultRowHeight="12.75"/>
  <cols>
    <col min="1" max="1" width="11.140625" style="0" customWidth="1"/>
    <col min="2" max="2" width="48.57421875" style="0" customWidth="1"/>
    <col min="3" max="3" width="4.00390625" style="0" customWidth="1"/>
    <col min="4" max="4" width="3.8515625" style="0" customWidth="1"/>
    <col min="5" max="5" width="3.140625" style="0" customWidth="1"/>
    <col min="6" max="6" width="2.8515625" style="0" customWidth="1"/>
    <col min="7" max="7" width="4.421875" style="0" customWidth="1"/>
    <col min="8" max="8" width="2.8515625" style="0" customWidth="1"/>
    <col min="9" max="9" width="12.421875" style="0" customWidth="1"/>
    <col min="10" max="10" width="9.57421875" style="0" customWidth="1"/>
    <col min="11" max="11" width="12.57421875" style="0" bestFit="1" customWidth="1"/>
    <col min="12" max="12" width="9.140625" style="0" customWidth="1"/>
    <col min="13" max="13" width="9.8515625" style="0" customWidth="1"/>
    <col min="14" max="14" width="10.8515625" style="0" bestFit="1" customWidth="1"/>
    <col min="17" max="17" width="10.8515625" style="0" bestFit="1" customWidth="1"/>
    <col min="18" max="18" width="9.140625" style="0" bestFit="1" customWidth="1"/>
    <col min="19" max="19" width="12.140625" style="0" bestFit="1" customWidth="1"/>
    <col min="20" max="21" width="10.140625" style="0" customWidth="1"/>
    <col min="22" max="22" width="9.00390625" style="0" customWidth="1"/>
  </cols>
  <sheetData>
    <row r="2" spans="1:22" ht="22.5" customHeight="1">
      <c r="A2" s="318" t="s">
        <v>137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2" ht="20.25" customHeight="1">
      <c r="A3" s="319" t="s">
        <v>178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2" ht="18.75" customHeight="1" thickBot="1">
      <c r="A4" s="354" t="s">
        <v>0</v>
      </c>
      <c r="B4" s="357" t="s">
        <v>1</v>
      </c>
      <c r="C4" s="360" t="s">
        <v>124</v>
      </c>
      <c r="D4" s="361"/>
      <c r="E4" s="361"/>
      <c r="F4" s="361"/>
      <c r="G4" s="361"/>
      <c r="H4" s="362"/>
      <c r="I4" s="380" t="s">
        <v>3</v>
      </c>
      <c r="J4" s="380"/>
      <c r="K4" s="380"/>
      <c r="L4" s="380"/>
      <c r="M4" s="380"/>
      <c r="N4" s="381" t="s">
        <v>125</v>
      </c>
      <c r="O4" s="381"/>
      <c r="P4" s="381"/>
      <c r="Q4" s="381"/>
      <c r="R4" s="381"/>
      <c r="S4" s="381"/>
      <c r="T4" s="381"/>
      <c r="U4" s="381"/>
      <c r="V4" s="381"/>
    </row>
    <row r="5" spans="1:22" ht="13.5" thickBot="1">
      <c r="A5" s="355"/>
      <c r="B5" s="358"/>
      <c r="C5" s="363"/>
      <c r="D5" s="364"/>
      <c r="E5" s="364"/>
      <c r="F5" s="364"/>
      <c r="G5" s="364"/>
      <c r="H5" s="365"/>
      <c r="I5" s="382" t="s">
        <v>4</v>
      </c>
      <c r="J5" s="354" t="s">
        <v>128</v>
      </c>
      <c r="K5" s="385" t="s">
        <v>126</v>
      </c>
      <c r="L5" s="386"/>
      <c r="M5" s="387"/>
      <c r="N5" s="374" t="s">
        <v>6</v>
      </c>
      <c r="O5" s="375"/>
      <c r="P5" s="376"/>
      <c r="Q5" s="374" t="s">
        <v>7</v>
      </c>
      <c r="R5" s="375"/>
      <c r="S5" s="376"/>
      <c r="T5" s="371" t="s">
        <v>8</v>
      </c>
      <c r="U5" s="372"/>
      <c r="V5" s="373"/>
    </row>
    <row r="6" spans="1:22" ht="12.75" customHeight="1">
      <c r="A6" s="355"/>
      <c r="B6" s="358"/>
      <c r="C6" s="363"/>
      <c r="D6" s="364"/>
      <c r="E6" s="364"/>
      <c r="F6" s="364"/>
      <c r="G6" s="364"/>
      <c r="H6" s="365"/>
      <c r="I6" s="382"/>
      <c r="J6" s="383"/>
      <c r="K6" s="377" t="s">
        <v>9</v>
      </c>
      <c r="L6" s="345" t="s">
        <v>10</v>
      </c>
      <c r="M6" s="346"/>
      <c r="N6" s="108" t="s">
        <v>11</v>
      </c>
      <c r="O6" s="109" t="s">
        <v>13</v>
      </c>
      <c r="P6" s="388" t="s">
        <v>158</v>
      </c>
      <c r="Q6" s="108" t="s">
        <v>15</v>
      </c>
      <c r="R6" s="109" t="s">
        <v>16</v>
      </c>
      <c r="S6" s="388" t="s">
        <v>158</v>
      </c>
      <c r="T6" s="108" t="s">
        <v>17</v>
      </c>
      <c r="U6" s="109" t="s">
        <v>18</v>
      </c>
      <c r="V6" s="389" t="s">
        <v>158</v>
      </c>
    </row>
    <row r="7" spans="1:22" ht="15" customHeight="1">
      <c r="A7" s="355"/>
      <c r="B7" s="358"/>
      <c r="C7" s="363"/>
      <c r="D7" s="364"/>
      <c r="E7" s="364"/>
      <c r="F7" s="364"/>
      <c r="G7" s="364"/>
      <c r="H7" s="365"/>
      <c r="I7" s="382"/>
      <c r="J7" s="383"/>
      <c r="K7" s="378"/>
      <c r="L7" s="345"/>
      <c r="M7" s="346"/>
      <c r="N7" s="110">
        <v>17</v>
      </c>
      <c r="O7" s="111">
        <v>23</v>
      </c>
      <c r="P7" s="388"/>
      <c r="Q7" s="110">
        <v>17</v>
      </c>
      <c r="R7" s="111">
        <v>21</v>
      </c>
      <c r="S7" s="388"/>
      <c r="T7" s="110">
        <v>17</v>
      </c>
      <c r="U7" s="111">
        <v>21</v>
      </c>
      <c r="V7" s="389"/>
    </row>
    <row r="8" spans="1:22" ht="48">
      <c r="A8" s="356"/>
      <c r="B8" s="359"/>
      <c r="C8" s="366"/>
      <c r="D8" s="367"/>
      <c r="E8" s="367"/>
      <c r="F8" s="367"/>
      <c r="G8" s="367"/>
      <c r="H8" s="368"/>
      <c r="I8" s="382"/>
      <c r="J8" s="384"/>
      <c r="K8" s="379"/>
      <c r="L8" s="112" t="s">
        <v>19</v>
      </c>
      <c r="M8" s="113" t="s">
        <v>127</v>
      </c>
      <c r="N8" s="114" t="s">
        <v>134</v>
      </c>
      <c r="O8" s="115" t="s">
        <v>134</v>
      </c>
      <c r="P8" s="388"/>
      <c r="Q8" s="114" t="s">
        <v>134</v>
      </c>
      <c r="R8" s="115" t="s">
        <v>134</v>
      </c>
      <c r="S8" s="388"/>
      <c r="T8" s="114" t="s">
        <v>134</v>
      </c>
      <c r="U8" s="115" t="s">
        <v>134</v>
      </c>
      <c r="V8" s="389"/>
    </row>
    <row r="9" spans="1:22" ht="13.5" thickBot="1">
      <c r="A9" s="116">
        <v>1</v>
      </c>
      <c r="B9" s="116">
        <v>2</v>
      </c>
      <c r="C9" s="347">
        <v>3</v>
      </c>
      <c r="D9" s="348"/>
      <c r="E9" s="348"/>
      <c r="F9" s="348"/>
      <c r="G9" s="348"/>
      <c r="H9" s="349"/>
      <c r="I9" s="116">
        <v>4</v>
      </c>
      <c r="J9" s="117">
        <v>5</v>
      </c>
      <c r="K9" s="118">
        <v>6</v>
      </c>
      <c r="L9" s="119">
        <v>7</v>
      </c>
      <c r="M9" s="117">
        <v>8</v>
      </c>
      <c r="N9" s="120">
        <v>9</v>
      </c>
      <c r="O9" s="116">
        <v>10</v>
      </c>
      <c r="P9" s="121"/>
      <c r="Q9" s="120">
        <v>11</v>
      </c>
      <c r="R9" s="116">
        <v>12</v>
      </c>
      <c r="S9" s="121"/>
      <c r="T9" s="122">
        <v>13</v>
      </c>
      <c r="U9" s="116">
        <v>14</v>
      </c>
      <c r="V9" s="123"/>
    </row>
    <row r="10" spans="1:22" ht="25.5">
      <c r="A10" s="124" t="s">
        <v>21</v>
      </c>
      <c r="B10" s="189" t="s">
        <v>145</v>
      </c>
      <c r="C10" s="188" t="s">
        <v>80</v>
      </c>
      <c r="D10" s="188" t="s">
        <v>81</v>
      </c>
      <c r="E10" s="188" t="s">
        <v>82</v>
      </c>
      <c r="F10" s="188" t="s">
        <v>83</v>
      </c>
      <c r="G10" s="188" t="s">
        <v>84</v>
      </c>
      <c r="H10" s="189" t="s">
        <v>85</v>
      </c>
      <c r="I10" s="193">
        <f>I11+I12+I13+I14+I15+I16+I17+I18+I19+I20+I21+I22+I23</f>
        <v>3255</v>
      </c>
      <c r="J10" s="193">
        <f>J11+J12+J13+J14+J15+J16+J17+J18+J19+J20+J21+J22+J23</f>
        <v>1085</v>
      </c>
      <c r="K10" s="194">
        <f>K11+K12+K13+K14+K15+K16+K17+K18+K19+K20+K21+K22+K23</f>
        <v>2170</v>
      </c>
      <c r="L10" s="195">
        <f aca="true" t="shared" si="0" ref="L10:V10">L11+L12+L13+L14+L15+L16+L17+L18+L19+L20+L21+L22+L23</f>
        <v>0</v>
      </c>
      <c r="M10" s="196">
        <f t="shared" si="0"/>
        <v>0</v>
      </c>
      <c r="N10" s="197">
        <f t="shared" si="0"/>
        <v>533</v>
      </c>
      <c r="O10" s="198">
        <f t="shared" si="0"/>
        <v>550</v>
      </c>
      <c r="P10" s="199">
        <f t="shared" si="0"/>
        <v>72</v>
      </c>
      <c r="Q10" s="200">
        <f t="shared" si="0"/>
        <v>583</v>
      </c>
      <c r="R10" s="200">
        <f t="shared" si="0"/>
        <v>504</v>
      </c>
      <c r="S10" s="200">
        <f t="shared" si="0"/>
        <v>78</v>
      </c>
      <c r="T10" s="201">
        <f t="shared" si="0"/>
        <v>0</v>
      </c>
      <c r="U10" s="202">
        <f t="shared" si="0"/>
        <v>0</v>
      </c>
      <c r="V10" s="202">
        <f t="shared" si="0"/>
        <v>0</v>
      </c>
    </row>
    <row r="11" spans="1:22" ht="18" customHeight="1">
      <c r="A11" s="190" t="s">
        <v>146</v>
      </c>
      <c r="B11" s="128" t="s">
        <v>162</v>
      </c>
      <c r="C11" s="191"/>
      <c r="D11" s="191"/>
      <c r="E11" s="191"/>
      <c r="F11" s="133" t="s">
        <v>106</v>
      </c>
      <c r="G11" s="191"/>
      <c r="H11" s="191"/>
      <c r="I11" s="105">
        <f aca="true" t="shared" si="1" ref="I11:I21">J11+K11</f>
        <v>186</v>
      </c>
      <c r="J11" s="125">
        <f>K11/2</f>
        <v>62</v>
      </c>
      <c r="K11" s="203">
        <v>124</v>
      </c>
      <c r="L11" s="129"/>
      <c r="M11" s="131"/>
      <c r="N11" s="204">
        <v>34</v>
      </c>
      <c r="O11" s="205">
        <v>34</v>
      </c>
      <c r="P11" s="206">
        <v>14</v>
      </c>
      <c r="Q11" s="207">
        <v>34</v>
      </c>
      <c r="R11" s="208">
        <v>22</v>
      </c>
      <c r="S11" s="209">
        <v>14</v>
      </c>
      <c r="T11" s="210"/>
      <c r="U11" s="211"/>
      <c r="V11" s="212"/>
    </row>
    <row r="12" spans="1:22" ht="18" customHeight="1">
      <c r="A12" s="190" t="s">
        <v>147</v>
      </c>
      <c r="B12" s="128" t="s">
        <v>161</v>
      </c>
      <c r="C12" s="191"/>
      <c r="D12" s="191"/>
      <c r="E12" s="191"/>
      <c r="F12" s="191" t="s">
        <v>107</v>
      </c>
      <c r="G12" s="191"/>
      <c r="H12" s="191"/>
      <c r="I12" s="105">
        <f t="shared" si="1"/>
        <v>249</v>
      </c>
      <c r="J12" s="125">
        <f aca="true" t="shared" si="2" ref="J12:J23">K12/2</f>
        <v>83</v>
      </c>
      <c r="K12" s="203">
        <v>166</v>
      </c>
      <c r="L12" s="129"/>
      <c r="M12" s="131"/>
      <c r="N12" s="204">
        <v>34</v>
      </c>
      <c r="O12" s="205">
        <v>48</v>
      </c>
      <c r="P12" s="206"/>
      <c r="Q12" s="207">
        <v>51</v>
      </c>
      <c r="R12" s="208">
        <v>33</v>
      </c>
      <c r="S12" s="209"/>
      <c r="T12" s="210"/>
      <c r="U12" s="211"/>
      <c r="V12" s="212"/>
    </row>
    <row r="13" spans="1:22" ht="17.25" customHeight="1">
      <c r="A13" s="190" t="s">
        <v>148</v>
      </c>
      <c r="B13" s="128" t="s">
        <v>22</v>
      </c>
      <c r="C13" s="191"/>
      <c r="D13" s="191"/>
      <c r="E13" s="191"/>
      <c r="F13" s="191" t="s">
        <v>107</v>
      </c>
      <c r="G13" s="191"/>
      <c r="H13" s="192"/>
      <c r="I13" s="105">
        <f t="shared" si="1"/>
        <v>258</v>
      </c>
      <c r="J13" s="125">
        <f t="shared" si="2"/>
        <v>86</v>
      </c>
      <c r="K13" s="203">
        <v>172</v>
      </c>
      <c r="L13" s="129"/>
      <c r="M13" s="131"/>
      <c r="N13" s="204">
        <v>34</v>
      </c>
      <c r="O13" s="205">
        <v>52</v>
      </c>
      <c r="P13" s="206">
        <v>8</v>
      </c>
      <c r="Q13" s="207">
        <v>34</v>
      </c>
      <c r="R13" s="208">
        <v>52</v>
      </c>
      <c r="S13" s="209">
        <v>10</v>
      </c>
      <c r="T13" s="210"/>
      <c r="U13" s="211"/>
      <c r="V13" s="212"/>
    </row>
    <row r="14" spans="1:22" ht="18.75" customHeight="1">
      <c r="A14" s="190" t="s">
        <v>149</v>
      </c>
      <c r="B14" s="128" t="s">
        <v>163</v>
      </c>
      <c r="C14" s="191"/>
      <c r="D14" s="191"/>
      <c r="E14" s="191"/>
      <c r="F14" s="191" t="s">
        <v>106</v>
      </c>
      <c r="G14" s="191"/>
      <c r="H14" s="192"/>
      <c r="I14" s="105">
        <f t="shared" si="1"/>
        <v>450</v>
      </c>
      <c r="J14" s="125">
        <f t="shared" si="2"/>
        <v>150</v>
      </c>
      <c r="K14" s="203">
        <v>300</v>
      </c>
      <c r="L14" s="129"/>
      <c r="M14" s="131"/>
      <c r="N14" s="204">
        <v>68</v>
      </c>
      <c r="O14" s="205">
        <v>81</v>
      </c>
      <c r="P14" s="206">
        <v>12</v>
      </c>
      <c r="Q14" s="207">
        <v>73</v>
      </c>
      <c r="R14" s="208">
        <v>78</v>
      </c>
      <c r="S14" s="209">
        <v>14</v>
      </c>
      <c r="T14" s="210"/>
      <c r="U14" s="211"/>
      <c r="V14" s="212"/>
    </row>
    <row r="15" spans="1:22" ht="18" customHeight="1">
      <c r="A15" s="190" t="s">
        <v>150</v>
      </c>
      <c r="B15" s="128" t="s">
        <v>170</v>
      </c>
      <c r="C15" s="191"/>
      <c r="D15" s="191"/>
      <c r="E15" s="191"/>
      <c r="F15" s="191" t="s">
        <v>107</v>
      </c>
      <c r="G15" s="191"/>
      <c r="H15" s="192"/>
      <c r="I15" s="105">
        <f t="shared" si="1"/>
        <v>663</v>
      </c>
      <c r="J15" s="125">
        <f t="shared" si="2"/>
        <v>221</v>
      </c>
      <c r="K15" s="203">
        <v>442</v>
      </c>
      <c r="L15" s="129"/>
      <c r="M15" s="131"/>
      <c r="N15" s="204">
        <v>122</v>
      </c>
      <c r="O15" s="205">
        <v>80</v>
      </c>
      <c r="P15" s="206">
        <v>8</v>
      </c>
      <c r="Q15" s="207">
        <v>71</v>
      </c>
      <c r="R15" s="208">
        <v>169</v>
      </c>
      <c r="S15" s="209">
        <v>11</v>
      </c>
      <c r="T15" s="210"/>
      <c r="U15" s="211"/>
      <c r="V15" s="212"/>
    </row>
    <row r="16" spans="1:22" ht="17.25" customHeight="1">
      <c r="A16" s="190" t="s">
        <v>151</v>
      </c>
      <c r="B16" s="128" t="s">
        <v>23</v>
      </c>
      <c r="C16" s="191"/>
      <c r="D16" s="191"/>
      <c r="E16" s="191" t="s">
        <v>107</v>
      </c>
      <c r="F16" s="191"/>
      <c r="G16" s="191"/>
      <c r="H16" s="192"/>
      <c r="I16" s="105">
        <f t="shared" si="1"/>
        <v>258</v>
      </c>
      <c r="J16" s="125">
        <f t="shared" si="2"/>
        <v>86</v>
      </c>
      <c r="K16" s="203">
        <v>172</v>
      </c>
      <c r="L16" s="129"/>
      <c r="M16" s="131"/>
      <c r="N16" s="204">
        <v>51</v>
      </c>
      <c r="O16" s="205">
        <v>41</v>
      </c>
      <c r="P16" s="213"/>
      <c r="Q16" s="207">
        <v>80</v>
      </c>
      <c r="R16" s="208"/>
      <c r="S16" s="209"/>
      <c r="T16" s="210"/>
      <c r="U16" s="211"/>
      <c r="V16" s="212"/>
    </row>
    <row r="17" spans="1:22" ht="17.25" customHeight="1">
      <c r="A17" s="190" t="s">
        <v>152</v>
      </c>
      <c r="B17" s="132" t="s">
        <v>108</v>
      </c>
      <c r="C17" s="191"/>
      <c r="D17" s="191" t="s">
        <v>107</v>
      </c>
      <c r="E17" s="191"/>
      <c r="F17" s="191"/>
      <c r="G17" s="191"/>
      <c r="H17" s="192"/>
      <c r="I17" s="105">
        <f t="shared" si="1"/>
        <v>108</v>
      </c>
      <c r="J17" s="125">
        <f t="shared" si="2"/>
        <v>36</v>
      </c>
      <c r="K17" s="203">
        <v>72</v>
      </c>
      <c r="L17" s="129"/>
      <c r="M17" s="131"/>
      <c r="N17" s="204">
        <v>34</v>
      </c>
      <c r="O17" s="205">
        <v>38</v>
      </c>
      <c r="P17" s="206"/>
      <c r="Q17" s="207"/>
      <c r="R17" s="208"/>
      <c r="S17" s="209"/>
      <c r="T17" s="210"/>
      <c r="U17" s="211"/>
      <c r="V17" s="212"/>
    </row>
    <row r="18" spans="1:22" ht="18" customHeight="1">
      <c r="A18" s="190" t="s">
        <v>154</v>
      </c>
      <c r="B18" s="128" t="s">
        <v>153</v>
      </c>
      <c r="C18" s="191"/>
      <c r="D18" s="191" t="s">
        <v>107</v>
      </c>
      <c r="E18" s="191"/>
      <c r="F18" s="191"/>
      <c r="G18" s="191"/>
      <c r="H18" s="192"/>
      <c r="I18" s="105">
        <f t="shared" si="1"/>
        <v>162</v>
      </c>
      <c r="J18" s="125">
        <f t="shared" si="2"/>
        <v>54</v>
      </c>
      <c r="K18" s="203">
        <v>108</v>
      </c>
      <c r="L18" s="129"/>
      <c r="M18" s="131"/>
      <c r="N18" s="204">
        <v>54</v>
      </c>
      <c r="O18" s="205">
        <v>24</v>
      </c>
      <c r="P18" s="206">
        <v>10</v>
      </c>
      <c r="Q18" s="207">
        <v>30</v>
      </c>
      <c r="R18" s="208"/>
      <c r="S18" s="209"/>
      <c r="T18" s="210"/>
      <c r="U18" s="211"/>
      <c r="V18" s="212"/>
    </row>
    <row r="19" spans="1:22" ht="18" customHeight="1">
      <c r="A19" s="190" t="s">
        <v>155</v>
      </c>
      <c r="B19" s="128" t="s">
        <v>171</v>
      </c>
      <c r="C19" s="191"/>
      <c r="D19" s="191"/>
      <c r="E19" s="191"/>
      <c r="F19" s="191" t="s">
        <v>106</v>
      </c>
      <c r="G19" s="191"/>
      <c r="H19" s="192"/>
      <c r="I19" s="105">
        <f t="shared" si="1"/>
        <v>585</v>
      </c>
      <c r="J19" s="125">
        <f t="shared" si="2"/>
        <v>195</v>
      </c>
      <c r="K19" s="203">
        <v>390</v>
      </c>
      <c r="L19" s="129"/>
      <c r="M19" s="131"/>
      <c r="N19" s="204">
        <v>50</v>
      </c>
      <c r="O19" s="205">
        <v>102</v>
      </c>
      <c r="P19" s="206">
        <v>16</v>
      </c>
      <c r="Q19" s="207">
        <v>88</v>
      </c>
      <c r="R19" s="208">
        <v>150</v>
      </c>
      <c r="S19" s="209">
        <v>21</v>
      </c>
      <c r="T19" s="210"/>
      <c r="U19" s="211"/>
      <c r="V19" s="212"/>
    </row>
    <row r="20" spans="1:22" ht="20.25" customHeight="1">
      <c r="A20" s="190" t="s">
        <v>156</v>
      </c>
      <c r="B20" s="128" t="s">
        <v>24</v>
      </c>
      <c r="C20" s="191"/>
      <c r="D20" s="191" t="s">
        <v>107</v>
      </c>
      <c r="E20" s="191"/>
      <c r="F20" s="191"/>
      <c r="G20" s="191"/>
      <c r="H20" s="192"/>
      <c r="I20" s="105">
        <f t="shared" si="1"/>
        <v>108</v>
      </c>
      <c r="J20" s="125">
        <f t="shared" si="2"/>
        <v>36</v>
      </c>
      <c r="K20" s="203">
        <v>72</v>
      </c>
      <c r="L20" s="129"/>
      <c r="M20" s="131"/>
      <c r="N20" s="204">
        <v>22</v>
      </c>
      <c r="O20" s="205">
        <v>50</v>
      </c>
      <c r="P20" s="206">
        <v>4</v>
      </c>
      <c r="Q20" s="207"/>
      <c r="R20" s="208"/>
      <c r="S20" s="209"/>
      <c r="T20" s="210"/>
      <c r="U20" s="211"/>
      <c r="V20" s="214"/>
    </row>
    <row r="21" spans="1:22" ht="21.75" customHeight="1">
      <c r="A21" s="190" t="s">
        <v>172</v>
      </c>
      <c r="B21" s="128" t="s">
        <v>164</v>
      </c>
      <c r="C21" s="191"/>
      <c r="D21" s="191"/>
      <c r="E21" s="191"/>
      <c r="F21" s="191"/>
      <c r="G21" s="191"/>
      <c r="H21" s="192"/>
      <c r="I21" s="105">
        <f t="shared" si="1"/>
        <v>54</v>
      </c>
      <c r="J21" s="125">
        <f t="shared" si="2"/>
        <v>18</v>
      </c>
      <c r="K21" s="203">
        <v>36</v>
      </c>
      <c r="L21" s="129"/>
      <c r="M21" s="131"/>
      <c r="N21" s="204"/>
      <c r="O21" s="205"/>
      <c r="P21" s="206"/>
      <c r="Q21" s="207">
        <v>36</v>
      </c>
      <c r="R21" s="208"/>
      <c r="S21" s="209">
        <v>2</v>
      </c>
      <c r="T21" s="210"/>
      <c r="U21" s="211"/>
      <c r="V21" s="212"/>
    </row>
    <row r="22" spans="1:22" ht="21.75" customHeight="1">
      <c r="A22" s="186" t="s">
        <v>173</v>
      </c>
      <c r="B22" s="128" t="s">
        <v>166</v>
      </c>
      <c r="C22" s="191"/>
      <c r="D22" s="191"/>
      <c r="E22" s="191"/>
      <c r="F22" s="191"/>
      <c r="G22" s="191"/>
      <c r="H22" s="192"/>
      <c r="I22" s="105">
        <f>J22+K22</f>
        <v>78</v>
      </c>
      <c r="J22" s="125">
        <f t="shared" si="2"/>
        <v>26</v>
      </c>
      <c r="K22" s="215">
        <v>52</v>
      </c>
      <c r="L22" s="129"/>
      <c r="M22" s="131"/>
      <c r="N22" s="204"/>
      <c r="O22" s="205"/>
      <c r="P22" s="206"/>
      <c r="Q22" s="207">
        <v>52</v>
      </c>
      <c r="R22" s="208"/>
      <c r="S22" s="209">
        <v>6</v>
      </c>
      <c r="T22" s="210"/>
      <c r="U22" s="211"/>
      <c r="V22" s="216"/>
    </row>
    <row r="23" spans="1:22" ht="21.75" customHeight="1">
      <c r="A23" s="186"/>
      <c r="B23" s="128" t="s">
        <v>174</v>
      </c>
      <c r="C23" s="191"/>
      <c r="D23" s="191"/>
      <c r="E23" s="191"/>
      <c r="F23" s="191"/>
      <c r="G23" s="191"/>
      <c r="H23" s="192"/>
      <c r="I23" s="105">
        <f>J23+K23</f>
        <v>96</v>
      </c>
      <c r="J23" s="125">
        <f t="shared" si="2"/>
        <v>32</v>
      </c>
      <c r="K23" s="215">
        <v>64</v>
      </c>
      <c r="L23" s="170"/>
      <c r="M23" s="131"/>
      <c r="N23" s="204">
        <v>30</v>
      </c>
      <c r="O23" s="205"/>
      <c r="P23" s="206"/>
      <c r="Q23" s="207">
        <v>34</v>
      </c>
      <c r="R23" s="208"/>
      <c r="S23" s="209"/>
      <c r="T23" s="210"/>
      <c r="U23" s="211"/>
      <c r="V23" s="217"/>
    </row>
    <row r="24" spans="1:22" ht="12.75" customHeight="1">
      <c r="A24" s="369" t="s">
        <v>25</v>
      </c>
      <c r="B24" s="336" t="s">
        <v>26</v>
      </c>
      <c r="C24" s="337" t="s">
        <v>80</v>
      </c>
      <c r="D24" s="337" t="s">
        <v>81</v>
      </c>
      <c r="E24" s="337" t="s">
        <v>82</v>
      </c>
      <c r="F24" s="337" t="s">
        <v>83</v>
      </c>
      <c r="G24" s="337" t="s">
        <v>84</v>
      </c>
      <c r="H24" s="340" t="s">
        <v>85</v>
      </c>
      <c r="I24" s="332">
        <f>I26+I27+I28+I29+I30+I31</f>
        <v>384</v>
      </c>
      <c r="J24" s="332">
        <f>J26+J27+J28+J29+J30+J31</f>
        <v>128</v>
      </c>
      <c r="K24" s="334">
        <f>K26+K27+K28+K29+K30+K31</f>
        <v>256</v>
      </c>
      <c r="L24" s="332">
        <f aca="true" t="shared" si="3" ref="L24:V24">L26+L27+L28+L29+L30+L31</f>
        <v>137</v>
      </c>
      <c r="M24" s="332">
        <f t="shared" si="3"/>
        <v>47</v>
      </c>
      <c r="N24" s="292">
        <f t="shared" si="3"/>
        <v>79</v>
      </c>
      <c r="O24" s="292">
        <f t="shared" si="3"/>
        <v>105</v>
      </c>
      <c r="P24" s="292">
        <f t="shared" si="3"/>
        <v>12</v>
      </c>
      <c r="Q24" s="290">
        <f t="shared" si="3"/>
        <v>0</v>
      </c>
      <c r="R24" s="290">
        <f t="shared" si="3"/>
        <v>0</v>
      </c>
      <c r="S24" s="290">
        <f t="shared" si="3"/>
        <v>0</v>
      </c>
      <c r="T24" s="288">
        <f t="shared" si="3"/>
        <v>36</v>
      </c>
      <c r="U24" s="288">
        <f t="shared" si="3"/>
        <v>36</v>
      </c>
      <c r="V24" s="288">
        <f t="shared" si="3"/>
        <v>5</v>
      </c>
    </row>
    <row r="25" spans="1:22" ht="10.5" customHeight="1">
      <c r="A25" s="370"/>
      <c r="B25" s="336"/>
      <c r="C25" s="337"/>
      <c r="D25" s="337"/>
      <c r="E25" s="337"/>
      <c r="F25" s="337"/>
      <c r="G25" s="337"/>
      <c r="H25" s="340"/>
      <c r="I25" s="333"/>
      <c r="J25" s="333"/>
      <c r="K25" s="335"/>
      <c r="L25" s="333"/>
      <c r="M25" s="333"/>
      <c r="N25" s="293"/>
      <c r="O25" s="293"/>
      <c r="P25" s="293"/>
      <c r="Q25" s="291"/>
      <c r="R25" s="291"/>
      <c r="S25" s="291"/>
      <c r="T25" s="289"/>
      <c r="U25" s="289"/>
      <c r="V25" s="289"/>
    </row>
    <row r="26" spans="1:23" ht="18.75" customHeight="1">
      <c r="A26" s="134" t="s">
        <v>90</v>
      </c>
      <c r="B26" s="135" t="s">
        <v>30</v>
      </c>
      <c r="C26" s="136" t="s">
        <v>107</v>
      </c>
      <c r="D26" s="136"/>
      <c r="E26" s="136"/>
      <c r="F26" s="136"/>
      <c r="G26" s="136"/>
      <c r="H26" s="137"/>
      <c r="I26" s="105">
        <f aca="true" t="shared" si="4" ref="I26:I31">J26+K26</f>
        <v>81</v>
      </c>
      <c r="J26" s="125">
        <f aca="true" t="shared" si="5" ref="J26:J31">K26/2</f>
        <v>27</v>
      </c>
      <c r="K26" s="218">
        <v>54</v>
      </c>
      <c r="L26" s="139">
        <v>46</v>
      </c>
      <c r="M26" s="140">
        <v>8</v>
      </c>
      <c r="N26" s="228">
        <v>40</v>
      </c>
      <c r="O26" s="229">
        <v>14</v>
      </c>
      <c r="P26" s="230">
        <v>6</v>
      </c>
      <c r="Q26" s="248"/>
      <c r="R26" s="249"/>
      <c r="S26" s="250"/>
      <c r="T26" s="273"/>
      <c r="U26" s="274"/>
      <c r="V26" s="275"/>
      <c r="W26" s="23"/>
    </row>
    <row r="27" spans="1:22" ht="18.75">
      <c r="A27" s="134" t="s">
        <v>92</v>
      </c>
      <c r="B27" s="135" t="s">
        <v>138</v>
      </c>
      <c r="C27" s="144"/>
      <c r="D27" s="145" t="s">
        <v>107</v>
      </c>
      <c r="E27" s="145"/>
      <c r="F27" s="145"/>
      <c r="G27" s="145"/>
      <c r="H27" s="137"/>
      <c r="I27" s="105">
        <f t="shared" si="4"/>
        <v>60</v>
      </c>
      <c r="J27" s="125">
        <f t="shared" si="5"/>
        <v>20</v>
      </c>
      <c r="K27" s="218">
        <v>40</v>
      </c>
      <c r="L27" s="139">
        <v>15</v>
      </c>
      <c r="M27" s="107">
        <v>25</v>
      </c>
      <c r="N27" s="204"/>
      <c r="O27" s="231">
        <v>40</v>
      </c>
      <c r="P27" s="205">
        <v>6</v>
      </c>
      <c r="Q27" s="251"/>
      <c r="R27" s="252"/>
      <c r="S27" s="253"/>
      <c r="T27" s="210"/>
      <c r="U27" s="274"/>
      <c r="V27" s="275"/>
    </row>
    <row r="28" spans="1:22" ht="37.5">
      <c r="A28" s="134" t="s">
        <v>94</v>
      </c>
      <c r="B28" s="135" t="s">
        <v>139</v>
      </c>
      <c r="C28" s="144" t="s">
        <v>107</v>
      </c>
      <c r="D28" s="145"/>
      <c r="E28" s="145"/>
      <c r="F28" s="145"/>
      <c r="G28" s="145"/>
      <c r="H28" s="137"/>
      <c r="I28" s="105">
        <f t="shared" si="4"/>
        <v>81</v>
      </c>
      <c r="J28" s="125">
        <f t="shared" si="5"/>
        <v>27</v>
      </c>
      <c r="K28" s="218">
        <v>54</v>
      </c>
      <c r="L28" s="139">
        <v>40</v>
      </c>
      <c r="M28" s="107">
        <v>14</v>
      </c>
      <c r="N28" s="204">
        <v>39</v>
      </c>
      <c r="O28" s="231">
        <v>15</v>
      </c>
      <c r="P28" s="205"/>
      <c r="Q28" s="251"/>
      <c r="R28" s="252"/>
      <c r="S28" s="253"/>
      <c r="T28" s="210"/>
      <c r="U28" s="274"/>
      <c r="V28" s="275"/>
    </row>
    <row r="29" spans="1:22" ht="26.25" customHeight="1">
      <c r="A29" s="134" t="s">
        <v>140</v>
      </c>
      <c r="B29" s="135" t="s">
        <v>32</v>
      </c>
      <c r="C29" s="142"/>
      <c r="D29" s="143"/>
      <c r="E29" s="143"/>
      <c r="F29" s="143"/>
      <c r="G29" s="143" t="s">
        <v>107</v>
      </c>
      <c r="H29" s="137"/>
      <c r="I29" s="105">
        <f t="shared" si="4"/>
        <v>54</v>
      </c>
      <c r="J29" s="125">
        <f t="shared" si="5"/>
        <v>18</v>
      </c>
      <c r="K29" s="219">
        <v>36</v>
      </c>
      <c r="L29" s="141">
        <v>36</v>
      </c>
      <c r="M29" s="107"/>
      <c r="N29" s="204"/>
      <c r="O29" s="231"/>
      <c r="P29" s="205"/>
      <c r="Q29" s="251"/>
      <c r="R29" s="252"/>
      <c r="S29" s="253"/>
      <c r="T29" s="210">
        <v>36</v>
      </c>
      <c r="U29" s="274"/>
      <c r="V29" s="275"/>
    </row>
    <row r="30" spans="1:22" ht="26.25" customHeight="1">
      <c r="A30" s="146" t="s">
        <v>157</v>
      </c>
      <c r="B30" s="135" t="s">
        <v>176</v>
      </c>
      <c r="C30" s="143"/>
      <c r="D30" s="143"/>
      <c r="E30" s="143"/>
      <c r="F30" s="143"/>
      <c r="G30" s="143"/>
      <c r="H30" s="137"/>
      <c r="I30" s="105">
        <f>J30+K30</f>
        <v>54</v>
      </c>
      <c r="J30" s="125">
        <f t="shared" si="5"/>
        <v>18</v>
      </c>
      <c r="K30" s="218">
        <v>36</v>
      </c>
      <c r="L30" s="225"/>
      <c r="M30" s="226"/>
      <c r="N30" s="204"/>
      <c r="O30" s="205">
        <v>36</v>
      </c>
      <c r="P30" s="206"/>
      <c r="Q30" s="251"/>
      <c r="R30" s="253"/>
      <c r="S30" s="254"/>
      <c r="T30" s="210"/>
      <c r="U30" s="211"/>
      <c r="V30" s="227"/>
    </row>
    <row r="31" spans="1:22" ht="22.5" customHeight="1">
      <c r="A31" s="146" t="s">
        <v>165</v>
      </c>
      <c r="B31" s="147" t="s">
        <v>96</v>
      </c>
      <c r="C31" s="142"/>
      <c r="D31" s="143"/>
      <c r="E31" s="143"/>
      <c r="F31" s="143"/>
      <c r="G31" s="143"/>
      <c r="H31" s="137"/>
      <c r="I31" s="105">
        <f t="shared" si="4"/>
        <v>54</v>
      </c>
      <c r="J31" s="125">
        <f t="shared" si="5"/>
        <v>18</v>
      </c>
      <c r="K31" s="220">
        <v>36</v>
      </c>
      <c r="L31" s="184"/>
      <c r="M31" s="185"/>
      <c r="N31" s="204"/>
      <c r="O31" s="231"/>
      <c r="P31" s="205"/>
      <c r="Q31" s="251"/>
      <c r="R31" s="252"/>
      <c r="S31" s="253"/>
      <c r="T31" s="210"/>
      <c r="U31" s="274">
        <v>36</v>
      </c>
      <c r="V31" s="275">
        <v>5</v>
      </c>
    </row>
    <row r="32" spans="1:22" ht="19.5">
      <c r="A32" s="148" t="s">
        <v>33</v>
      </c>
      <c r="B32" s="149" t="s">
        <v>34</v>
      </c>
      <c r="C32" s="109" t="s">
        <v>80</v>
      </c>
      <c r="D32" s="109" t="s">
        <v>81</v>
      </c>
      <c r="E32" s="109" t="s">
        <v>82</v>
      </c>
      <c r="F32" s="109" t="s">
        <v>83</v>
      </c>
      <c r="G32" s="109" t="s">
        <v>84</v>
      </c>
      <c r="H32" s="116" t="s">
        <v>85</v>
      </c>
      <c r="I32" s="150">
        <f>I34+I39+I43</f>
        <v>2198</v>
      </c>
      <c r="J32" s="151">
        <f>J34+J39+J43</f>
        <v>268</v>
      </c>
      <c r="K32" s="221">
        <f>K34+K39+K43</f>
        <v>1868</v>
      </c>
      <c r="L32" s="152">
        <f>L34+L39+L43</f>
        <v>279</v>
      </c>
      <c r="M32" s="153">
        <f>M34+M39+M43</f>
        <v>1589</v>
      </c>
      <c r="N32" s="232">
        <f>N34+N38+N43</f>
        <v>0</v>
      </c>
      <c r="O32" s="233">
        <f>O34+O38+O43</f>
        <v>158</v>
      </c>
      <c r="P32" s="234">
        <f>SUM(P34+P39)</f>
        <v>16</v>
      </c>
      <c r="Q32" s="255">
        <f>Q34+Q39</f>
        <v>30</v>
      </c>
      <c r="R32" s="256">
        <f>R34+R39+R43</f>
        <v>324</v>
      </c>
      <c r="S32" s="257"/>
      <c r="T32" s="276">
        <f>T34+T43+T39</f>
        <v>582</v>
      </c>
      <c r="U32" s="277">
        <f>U34+U39+U43</f>
        <v>774</v>
      </c>
      <c r="V32" s="275"/>
    </row>
    <row r="33" spans="1:22" ht="18.75">
      <c r="A33" s="124" t="s">
        <v>35</v>
      </c>
      <c r="B33" s="154" t="s">
        <v>36</v>
      </c>
      <c r="C33" s="155"/>
      <c r="D33" s="156"/>
      <c r="E33" s="156"/>
      <c r="F33" s="156"/>
      <c r="G33" s="156"/>
      <c r="H33" s="157"/>
      <c r="I33" s="158"/>
      <c r="J33" s="178"/>
      <c r="K33" s="222"/>
      <c r="L33" s="159"/>
      <c r="M33" s="126"/>
      <c r="N33" s="235"/>
      <c r="O33" s="236"/>
      <c r="P33" s="237"/>
      <c r="Q33" s="258"/>
      <c r="R33" s="259"/>
      <c r="S33" s="260"/>
      <c r="T33" s="278"/>
      <c r="U33" s="279"/>
      <c r="V33" s="275"/>
    </row>
    <row r="34" spans="1:22" ht="17.25" customHeight="1">
      <c r="A34" s="137" t="s">
        <v>53</v>
      </c>
      <c r="B34" s="160" t="s">
        <v>141</v>
      </c>
      <c r="C34" s="161"/>
      <c r="D34" s="162"/>
      <c r="E34" s="162"/>
      <c r="F34" s="162"/>
      <c r="G34" s="162"/>
      <c r="H34" s="163" t="s">
        <v>129</v>
      </c>
      <c r="I34" s="183">
        <f>I35+I36+I37+I38</f>
        <v>1236</v>
      </c>
      <c r="J34" s="179">
        <f>J35+J36+J37</f>
        <v>128</v>
      </c>
      <c r="K34" s="203">
        <f>K35+K36+K37+K38</f>
        <v>1126</v>
      </c>
      <c r="L34" s="106">
        <f aca="true" t="shared" si="6" ref="L34:V34">L35+L36+L37+L38</f>
        <v>139</v>
      </c>
      <c r="M34" s="106">
        <f t="shared" si="6"/>
        <v>987</v>
      </c>
      <c r="N34" s="213">
        <f t="shared" si="6"/>
        <v>0</v>
      </c>
      <c r="O34" s="213">
        <f t="shared" si="6"/>
        <v>158</v>
      </c>
      <c r="P34" s="213">
        <f t="shared" si="6"/>
        <v>16</v>
      </c>
      <c r="Q34" s="261">
        <f t="shared" si="6"/>
        <v>30</v>
      </c>
      <c r="R34" s="261">
        <f t="shared" si="6"/>
        <v>264</v>
      </c>
      <c r="S34" s="261">
        <f t="shared" si="6"/>
        <v>17</v>
      </c>
      <c r="T34" s="280">
        <f>T35+T36+T37+T38</f>
        <v>462</v>
      </c>
      <c r="U34" s="280">
        <f t="shared" si="6"/>
        <v>212</v>
      </c>
      <c r="V34" s="280">
        <f t="shared" si="6"/>
        <v>95</v>
      </c>
    </row>
    <row r="35" spans="1:22" ht="35.25" customHeight="1">
      <c r="A35" s="164" t="s">
        <v>54</v>
      </c>
      <c r="B35" s="128" t="s">
        <v>177</v>
      </c>
      <c r="C35" s="165"/>
      <c r="D35" s="166"/>
      <c r="E35" s="352" t="s">
        <v>159</v>
      </c>
      <c r="F35" s="137"/>
      <c r="G35" s="137"/>
      <c r="H35" s="167"/>
      <c r="I35" s="138">
        <v>297</v>
      </c>
      <c r="J35" s="180">
        <v>99</v>
      </c>
      <c r="K35" s="223">
        <v>198</v>
      </c>
      <c r="L35" s="130">
        <v>106</v>
      </c>
      <c r="M35" s="107">
        <v>92</v>
      </c>
      <c r="N35" s="204"/>
      <c r="O35" s="231">
        <v>158</v>
      </c>
      <c r="P35" s="205">
        <v>16</v>
      </c>
      <c r="Q35" s="251"/>
      <c r="R35" s="252">
        <v>40</v>
      </c>
      <c r="S35" s="253"/>
      <c r="T35" s="210"/>
      <c r="U35" s="274"/>
      <c r="V35" s="275">
        <v>95</v>
      </c>
    </row>
    <row r="36" spans="1:22" ht="37.5" customHeight="1">
      <c r="A36" s="164" t="s">
        <v>56</v>
      </c>
      <c r="B36" s="128" t="s">
        <v>142</v>
      </c>
      <c r="C36" s="165"/>
      <c r="D36" s="166"/>
      <c r="E36" s="353"/>
      <c r="F36" s="137"/>
      <c r="G36" s="137"/>
      <c r="H36" s="167"/>
      <c r="I36" s="138">
        <v>87</v>
      </c>
      <c r="J36" s="180">
        <v>29</v>
      </c>
      <c r="K36" s="223">
        <v>58</v>
      </c>
      <c r="L36" s="130">
        <v>33</v>
      </c>
      <c r="M36" s="107">
        <v>25</v>
      </c>
      <c r="N36" s="204"/>
      <c r="O36" s="231"/>
      <c r="P36" s="205"/>
      <c r="Q36" s="251">
        <v>30</v>
      </c>
      <c r="R36" s="252">
        <v>28</v>
      </c>
      <c r="S36" s="253">
        <v>17</v>
      </c>
      <c r="T36" s="210"/>
      <c r="U36" s="274"/>
      <c r="V36" s="275"/>
    </row>
    <row r="37" spans="1:22" ht="26.25" customHeight="1">
      <c r="A37" s="127" t="s">
        <v>39</v>
      </c>
      <c r="B37" s="135" t="s">
        <v>40</v>
      </c>
      <c r="C37" s="144"/>
      <c r="D37" s="145"/>
      <c r="E37" s="145" t="s">
        <v>107</v>
      </c>
      <c r="F37" s="145"/>
      <c r="G37" s="145"/>
      <c r="H37" s="163"/>
      <c r="I37" s="138">
        <v>144</v>
      </c>
      <c r="J37" s="177"/>
      <c r="K37" s="224">
        <v>262</v>
      </c>
      <c r="L37" s="169"/>
      <c r="M37" s="107">
        <v>262</v>
      </c>
      <c r="N37" s="204"/>
      <c r="O37" s="231"/>
      <c r="P37" s="205"/>
      <c r="Q37" s="251"/>
      <c r="R37" s="252">
        <v>196</v>
      </c>
      <c r="S37" s="253"/>
      <c r="T37" s="210"/>
      <c r="U37" s="274">
        <v>66</v>
      </c>
      <c r="V37" s="275"/>
    </row>
    <row r="38" spans="1:22" ht="18.75">
      <c r="A38" s="137" t="s">
        <v>58</v>
      </c>
      <c r="B38" s="128" t="s">
        <v>55</v>
      </c>
      <c r="C38" s="165"/>
      <c r="D38" s="137"/>
      <c r="E38" s="137"/>
      <c r="F38" s="137"/>
      <c r="G38" s="137"/>
      <c r="H38" s="163" t="s">
        <v>107</v>
      </c>
      <c r="I38" s="105">
        <v>708</v>
      </c>
      <c r="J38" s="181"/>
      <c r="K38" s="224">
        <v>608</v>
      </c>
      <c r="L38" s="168"/>
      <c r="M38" s="170">
        <v>608</v>
      </c>
      <c r="N38" s="204"/>
      <c r="O38" s="231"/>
      <c r="P38" s="205"/>
      <c r="Q38" s="251"/>
      <c r="R38" s="252"/>
      <c r="S38" s="253"/>
      <c r="T38" s="210">
        <v>462</v>
      </c>
      <c r="U38" s="274">
        <v>146</v>
      </c>
      <c r="V38" s="275"/>
    </row>
    <row r="39" spans="1:22" ht="100.5" customHeight="1">
      <c r="A39" s="162" t="s">
        <v>143</v>
      </c>
      <c r="B39" s="160" t="s">
        <v>167</v>
      </c>
      <c r="C39" s="171"/>
      <c r="D39" s="137"/>
      <c r="E39" s="137"/>
      <c r="F39" s="137"/>
      <c r="G39" s="137"/>
      <c r="H39" s="163" t="s">
        <v>129</v>
      </c>
      <c r="I39" s="105">
        <f>SUM(I40+I41+I42)</f>
        <v>882</v>
      </c>
      <c r="J39" s="182">
        <v>100</v>
      </c>
      <c r="K39" s="203">
        <f>K40+K41+K42</f>
        <v>702</v>
      </c>
      <c r="L39" s="106">
        <f aca="true" t="shared" si="7" ref="L39:V39">L40+L41+L42</f>
        <v>140</v>
      </c>
      <c r="M39" s="106">
        <f t="shared" si="7"/>
        <v>562</v>
      </c>
      <c r="N39" s="213">
        <f t="shared" si="7"/>
        <v>0</v>
      </c>
      <c r="O39" s="213">
        <f t="shared" si="7"/>
        <v>0</v>
      </c>
      <c r="P39" s="213">
        <f t="shared" si="7"/>
        <v>0</v>
      </c>
      <c r="Q39" s="261">
        <f t="shared" si="7"/>
        <v>0</v>
      </c>
      <c r="R39" s="261">
        <f t="shared" si="7"/>
        <v>60</v>
      </c>
      <c r="S39" s="261">
        <f t="shared" si="7"/>
        <v>5</v>
      </c>
      <c r="T39" s="280">
        <f t="shared" si="7"/>
        <v>120</v>
      </c>
      <c r="U39" s="280">
        <f t="shared" si="7"/>
        <v>522</v>
      </c>
      <c r="V39" s="280">
        <f t="shared" si="7"/>
        <v>0</v>
      </c>
    </row>
    <row r="40" spans="1:22" ht="45" customHeight="1">
      <c r="A40" s="137" t="s">
        <v>144</v>
      </c>
      <c r="B40" s="173" t="s">
        <v>175</v>
      </c>
      <c r="C40" s="171"/>
      <c r="D40" s="137"/>
      <c r="E40" s="137"/>
      <c r="F40" s="137"/>
      <c r="G40" s="137" t="s">
        <v>106</v>
      </c>
      <c r="H40" s="163"/>
      <c r="I40" s="105">
        <v>330</v>
      </c>
      <c r="J40" s="172">
        <v>110</v>
      </c>
      <c r="K40" s="224">
        <v>220</v>
      </c>
      <c r="L40" s="169">
        <v>140</v>
      </c>
      <c r="M40" s="107">
        <v>80</v>
      </c>
      <c r="N40" s="204"/>
      <c r="O40" s="231"/>
      <c r="P40" s="205"/>
      <c r="Q40" s="251"/>
      <c r="R40" s="252">
        <v>60</v>
      </c>
      <c r="S40" s="253">
        <v>5</v>
      </c>
      <c r="T40" s="210">
        <v>120</v>
      </c>
      <c r="U40" s="274">
        <v>40</v>
      </c>
      <c r="V40" s="275"/>
    </row>
    <row r="41" spans="1:22" ht="30">
      <c r="A41" s="137" t="s">
        <v>168</v>
      </c>
      <c r="B41" s="135" t="s">
        <v>40</v>
      </c>
      <c r="C41" s="171"/>
      <c r="D41" s="137"/>
      <c r="E41" s="137"/>
      <c r="F41" s="137" t="s">
        <v>107</v>
      </c>
      <c r="G41" s="137"/>
      <c r="H41" s="163"/>
      <c r="I41" s="105">
        <v>102</v>
      </c>
      <c r="J41" s="172"/>
      <c r="K41" s="224">
        <v>102</v>
      </c>
      <c r="L41" s="169"/>
      <c r="M41" s="107">
        <v>102</v>
      </c>
      <c r="N41" s="204"/>
      <c r="O41" s="231"/>
      <c r="P41" s="205"/>
      <c r="Q41" s="251"/>
      <c r="R41" s="252"/>
      <c r="S41" s="253"/>
      <c r="T41" s="210"/>
      <c r="U41" s="274">
        <v>102</v>
      </c>
      <c r="V41" s="275"/>
    </row>
    <row r="42" spans="1:22" ht="18.75">
      <c r="A42" s="187" t="s">
        <v>169</v>
      </c>
      <c r="B42" s="135" t="s">
        <v>55</v>
      </c>
      <c r="C42" s="144"/>
      <c r="D42" s="145"/>
      <c r="E42" s="145"/>
      <c r="F42" s="145"/>
      <c r="G42" s="145"/>
      <c r="H42" s="163" t="s">
        <v>107</v>
      </c>
      <c r="I42" s="105">
        <v>450</v>
      </c>
      <c r="J42" s="172"/>
      <c r="K42" s="224">
        <v>380</v>
      </c>
      <c r="L42" s="169"/>
      <c r="M42" s="107">
        <v>380</v>
      </c>
      <c r="N42" s="204"/>
      <c r="O42" s="231"/>
      <c r="P42" s="205"/>
      <c r="Q42" s="262"/>
      <c r="R42" s="252"/>
      <c r="S42" s="253"/>
      <c r="T42" s="210"/>
      <c r="U42" s="274">
        <v>380</v>
      </c>
      <c r="V42" s="275"/>
    </row>
    <row r="43" spans="1:22" ht="25.5" customHeight="1">
      <c r="A43" s="174" t="s">
        <v>101</v>
      </c>
      <c r="B43" s="175" t="s">
        <v>23</v>
      </c>
      <c r="C43" s="155"/>
      <c r="D43" s="156"/>
      <c r="E43" s="156"/>
      <c r="F43" s="156"/>
      <c r="G43" s="156" t="s">
        <v>107</v>
      </c>
      <c r="H43" s="163"/>
      <c r="I43" s="176">
        <v>80</v>
      </c>
      <c r="J43" s="172">
        <v>40</v>
      </c>
      <c r="K43" s="203">
        <v>40</v>
      </c>
      <c r="L43" s="169">
        <f>K43-M43</f>
        <v>0</v>
      </c>
      <c r="M43" s="107">
        <v>40</v>
      </c>
      <c r="N43" s="204"/>
      <c r="O43" s="231"/>
      <c r="P43" s="205"/>
      <c r="Q43" s="251"/>
      <c r="R43" s="252"/>
      <c r="S43" s="253"/>
      <c r="T43" s="210"/>
      <c r="U43" s="274">
        <v>40</v>
      </c>
      <c r="V43" s="275"/>
    </row>
    <row r="44" spans="1:22" ht="12.75" customHeight="1">
      <c r="A44" s="320" t="s">
        <v>45</v>
      </c>
      <c r="B44" s="321"/>
      <c r="C44" s="321"/>
      <c r="D44" s="321"/>
      <c r="E44" s="321"/>
      <c r="F44" s="321"/>
      <c r="G44" s="321"/>
      <c r="H44" s="322"/>
      <c r="I44" s="341">
        <f aca="true" t="shared" si="8" ref="I44:N44">I10+I24+I32</f>
        <v>5837</v>
      </c>
      <c r="J44" s="343">
        <f t="shared" si="8"/>
        <v>1481</v>
      </c>
      <c r="K44" s="350">
        <f t="shared" si="8"/>
        <v>4294</v>
      </c>
      <c r="L44" s="298">
        <f t="shared" si="8"/>
        <v>416</v>
      </c>
      <c r="M44" s="299">
        <f t="shared" si="8"/>
        <v>1636</v>
      </c>
      <c r="N44" s="311">
        <f t="shared" si="8"/>
        <v>612</v>
      </c>
      <c r="O44" s="338">
        <f>SUM(O10+O24+O32+O43)</f>
        <v>813</v>
      </c>
      <c r="P44" s="314"/>
      <c r="Q44" s="300">
        <f>Q10+Q24+Q32</f>
        <v>613</v>
      </c>
      <c r="R44" s="303">
        <f>SUM(R10+R24+R32)</f>
        <v>828</v>
      </c>
      <c r="S44" s="316"/>
      <c r="T44" s="301">
        <f>T10+T24+T32</f>
        <v>618</v>
      </c>
      <c r="U44" s="327">
        <f>SUM(U10+U24+U32)</f>
        <v>810</v>
      </c>
      <c r="V44" s="312"/>
    </row>
    <row r="45" spans="1:22" ht="12.75" customHeight="1">
      <c r="A45" s="323"/>
      <c r="B45" s="324"/>
      <c r="C45" s="324"/>
      <c r="D45" s="324"/>
      <c r="E45" s="324"/>
      <c r="F45" s="324"/>
      <c r="G45" s="324"/>
      <c r="H45" s="325"/>
      <c r="I45" s="342"/>
      <c r="J45" s="344"/>
      <c r="K45" s="351"/>
      <c r="L45" s="298"/>
      <c r="M45" s="299"/>
      <c r="N45" s="311"/>
      <c r="O45" s="339"/>
      <c r="P45" s="315"/>
      <c r="Q45" s="300"/>
      <c r="R45" s="303"/>
      <c r="S45" s="317"/>
      <c r="T45" s="301"/>
      <c r="U45" s="327"/>
      <c r="V45" s="313"/>
    </row>
    <row r="46" spans="1:22" ht="15.75" customHeight="1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02"/>
      <c r="L46" s="294"/>
      <c r="M46" s="295"/>
      <c r="N46" s="304" t="s">
        <v>6</v>
      </c>
      <c r="O46" s="305"/>
      <c r="P46" s="238"/>
      <c r="Q46" s="330" t="s">
        <v>7</v>
      </c>
      <c r="R46" s="331"/>
      <c r="S46" s="263"/>
      <c r="T46" s="306" t="s">
        <v>8</v>
      </c>
      <c r="U46" s="307"/>
      <c r="V46" s="308"/>
    </row>
    <row r="47" spans="1:22" ht="12.75" customHeight="1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02"/>
      <c r="L47" s="294"/>
      <c r="M47" s="295"/>
      <c r="N47" s="239" t="s">
        <v>11</v>
      </c>
      <c r="O47" s="240" t="s">
        <v>13</v>
      </c>
      <c r="P47" s="241"/>
      <c r="Q47" s="264" t="s">
        <v>15</v>
      </c>
      <c r="R47" s="265" t="s">
        <v>16</v>
      </c>
      <c r="S47" s="266"/>
      <c r="T47" s="281" t="s">
        <v>17</v>
      </c>
      <c r="U47" s="282" t="s">
        <v>18</v>
      </c>
      <c r="V47" s="282"/>
    </row>
    <row r="48" spans="1:22" ht="13.5" customHeight="1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02"/>
      <c r="L48" s="296"/>
      <c r="M48" s="297"/>
      <c r="N48" s="242" t="s">
        <v>135</v>
      </c>
      <c r="O48" s="243" t="s">
        <v>136</v>
      </c>
      <c r="P48" s="244"/>
      <c r="Q48" s="267" t="s">
        <v>135</v>
      </c>
      <c r="R48" s="268" t="s">
        <v>160</v>
      </c>
      <c r="S48" s="269"/>
      <c r="T48" s="283" t="s">
        <v>135</v>
      </c>
      <c r="U48" s="284" t="s">
        <v>160</v>
      </c>
      <c r="V48" s="284"/>
    </row>
    <row r="49" spans="1:22" ht="26.25" customHeight="1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02"/>
      <c r="L49" s="328" t="s">
        <v>46</v>
      </c>
      <c r="M49" s="329"/>
      <c r="N49" s="245">
        <v>612</v>
      </c>
      <c r="O49" s="246">
        <f>O10+O24+O35+O39+O43</f>
        <v>813</v>
      </c>
      <c r="P49" s="247"/>
      <c r="Q49" s="270">
        <v>516</v>
      </c>
      <c r="R49" s="271">
        <v>396</v>
      </c>
      <c r="S49" s="272"/>
      <c r="T49" s="285">
        <v>504</v>
      </c>
      <c r="U49" s="286">
        <v>0</v>
      </c>
      <c r="V49" s="287"/>
    </row>
    <row r="50" spans="1:22" ht="12.75" customHeight="1">
      <c r="A50" s="326"/>
      <c r="B50" s="326"/>
      <c r="C50" s="326"/>
      <c r="D50" s="326"/>
      <c r="E50" s="326"/>
      <c r="F50" s="326"/>
      <c r="G50" s="326"/>
      <c r="H50" s="326"/>
      <c r="I50" s="326"/>
      <c r="J50" s="326"/>
      <c r="K50" s="302"/>
      <c r="L50" s="309" t="s">
        <v>47</v>
      </c>
      <c r="M50" s="310"/>
      <c r="N50" s="245">
        <f>N37+N41</f>
        <v>0</v>
      </c>
      <c r="O50" s="246">
        <f>O37+O41</f>
        <v>0</v>
      </c>
      <c r="P50" s="247"/>
      <c r="Q50" s="270">
        <f>Q37+Q41</f>
        <v>0</v>
      </c>
      <c r="R50" s="271">
        <f>R37+R41</f>
        <v>196</v>
      </c>
      <c r="S50" s="272"/>
      <c r="T50" s="285">
        <v>0</v>
      </c>
      <c r="U50" s="286">
        <v>60</v>
      </c>
      <c r="V50" s="287"/>
    </row>
    <row r="51" spans="1:22" ht="27" customHeight="1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02"/>
      <c r="L51" s="309" t="s">
        <v>48</v>
      </c>
      <c r="M51" s="310"/>
      <c r="N51" s="245"/>
      <c r="O51" s="246"/>
      <c r="P51" s="247"/>
      <c r="Q51" s="270"/>
      <c r="R51" s="271">
        <v>294</v>
      </c>
      <c r="S51" s="272"/>
      <c r="T51" s="285">
        <v>108</v>
      </c>
      <c r="U51" s="286">
        <v>696</v>
      </c>
      <c r="V51" s="287"/>
    </row>
    <row r="54" spans="11:21" ht="44.25" customHeight="1">
      <c r="K54" s="103"/>
      <c r="L54" s="104"/>
      <c r="M54" s="104"/>
      <c r="N54" s="103"/>
      <c r="O54" s="103"/>
      <c r="P54" s="103"/>
      <c r="Q54" s="103"/>
      <c r="R54" s="103"/>
      <c r="S54" s="103"/>
      <c r="T54" s="103"/>
      <c r="U54" s="103"/>
    </row>
  </sheetData>
  <sheetProtection/>
  <mergeCells count="66">
    <mergeCell ref="V24:V25"/>
    <mergeCell ref="I4:M4"/>
    <mergeCell ref="N4:V4"/>
    <mergeCell ref="I5:I8"/>
    <mergeCell ref="J5:J8"/>
    <mergeCell ref="K5:M5"/>
    <mergeCell ref="P6:P8"/>
    <mergeCell ref="S6:S8"/>
    <mergeCell ref="Q5:S5"/>
    <mergeCell ref="V6:V8"/>
    <mergeCell ref="A4:A8"/>
    <mergeCell ref="B4:B8"/>
    <mergeCell ref="C4:H8"/>
    <mergeCell ref="P24:P25"/>
    <mergeCell ref="A24:A25"/>
    <mergeCell ref="T5:V5"/>
    <mergeCell ref="N5:P5"/>
    <mergeCell ref="S24:S25"/>
    <mergeCell ref="K6:K8"/>
    <mergeCell ref="F24:F25"/>
    <mergeCell ref="L6:M7"/>
    <mergeCell ref="C9:H9"/>
    <mergeCell ref="M24:M25"/>
    <mergeCell ref="L24:L25"/>
    <mergeCell ref="K44:K45"/>
    <mergeCell ref="E35:E36"/>
    <mergeCell ref="B24:B25"/>
    <mergeCell ref="C24:C25"/>
    <mergeCell ref="D24:D25"/>
    <mergeCell ref="E24:E25"/>
    <mergeCell ref="O44:O45"/>
    <mergeCell ref="G24:G25"/>
    <mergeCell ref="H24:H25"/>
    <mergeCell ref="I24:I25"/>
    <mergeCell ref="I44:I45"/>
    <mergeCell ref="J44:J45"/>
    <mergeCell ref="A2:V2"/>
    <mergeCell ref="A3:V3"/>
    <mergeCell ref="A44:H45"/>
    <mergeCell ref="A46:J51"/>
    <mergeCell ref="U44:U45"/>
    <mergeCell ref="L49:M49"/>
    <mergeCell ref="Q46:R46"/>
    <mergeCell ref="N24:N25"/>
    <mergeCell ref="J24:J25"/>
    <mergeCell ref="K24:K25"/>
    <mergeCell ref="K46:K51"/>
    <mergeCell ref="R44:R45"/>
    <mergeCell ref="N46:O46"/>
    <mergeCell ref="T46:V46"/>
    <mergeCell ref="L50:M50"/>
    <mergeCell ref="N44:N45"/>
    <mergeCell ref="L51:M51"/>
    <mergeCell ref="V44:V45"/>
    <mergeCell ref="P44:P45"/>
    <mergeCell ref="S44:S45"/>
    <mergeCell ref="U24:U25"/>
    <mergeCell ref="R24:R25"/>
    <mergeCell ref="O24:O25"/>
    <mergeCell ref="Q24:Q25"/>
    <mergeCell ref="T24:T25"/>
    <mergeCell ref="L46:M48"/>
    <mergeCell ref="L44:L45"/>
    <mergeCell ref="M44:M45"/>
    <mergeCell ref="Q44:Q45"/>
    <mergeCell ref="T44:T45"/>
  </mergeCells>
  <hyperlinks>
    <hyperlink ref="C4" location="_ftn1" display="_ftn1"/>
    <hyperlink ref="N4" location="_ftn2" display="_ftn2"/>
  </hyperlinks>
  <printOptions/>
  <pageMargins left="0.07874015748031496" right="0.35433070866141736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90" zoomScaleNormal="90" zoomScalePageLayoutView="0" workbookViewId="0" topLeftCell="A1">
      <selection activeCell="A57" sqref="A57:Q92"/>
    </sheetView>
  </sheetViews>
  <sheetFormatPr defaultColWidth="9.140625" defaultRowHeight="12.75"/>
  <cols>
    <col min="1" max="1" width="10.421875" style="0" customWidth="1"/>
    <col min="6" max="6" width="13.140625" style="0" customWidth="1"/>
    <col min="7" max="8" width="9.140625" style="0" hidden="1" customWidth="1"/>
    <col min="9" max="10" width="5.421875" style="0" customWidth="1"/>
  </cols>
  <sheetData>
    <row r="1" spans="1:17" ht="25.5">
      <c r="A1" s="434" t="s">
        <v>89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1:17" ht="13.5" customHeight="1">
      <c r="A2" s="427" t="s">
        <v>0</v>
      </c>
      <c r="B2" s="435" t="s">
        <v>1</v>
      </c>
      <c r="C2" s="435"/>
      <c r="D2" s="435"/>
      <c r="E2" s="435"/>
      <c r="F2" s="435"/>
      <c r="G2" s="435"/>
      <c r="H2" s="435"/>
      <c r="I2" s="441" t="s">
        <v>2</v>
      </c>
      <c r="J2" s="441"/>
      <c r="K2" s="440" t="s">
        <v>3</v>
      </c>
      <c r="L2" s="440"/>
      <c r="M2" s="440"/>
      <c r="N2" s="440"/>
      <c r="O2" s="440"/>
      <c r="P2" s="440"/>
      <c r="Q2" s="440"/>
    </row>
    <row r="3" spans="1:17" ht="21.75" customHeight="1">
      <c r="A3" s="427"/>
      <c r="B3" s="435"/>
      <c r="C3" s="435"/>
      <c r="D3" s="435"/>
      <c r="E3" s="435"/>
      <c r="F3" s="435"/>
      <c r="G3" s="435"/>
      <c r="H3" s="435"/>
      <c r="I3" s="441"/>
      <c r="J3" s="441"/>
      <c r="K3" s="435" t="s">
        <v>4</v>
      </c>
      <c r="L3" s="435" t="s">
        <v>5</v>
      </c>
      <c r="M3" s="440" t="s">
        <v>126</v>
      </c>
      <c r="N3" s="440"/>
      <c r="O3" s="440"/>
      <c r="P3" s="10" t="s">
        <v>11</v>
      </c>
      <c r="Q3" s="10" t="s">
        <v>13</v>
      </c>
    </row>
    <row r="4" spans="1:17" ht="12.75">
      <c r="A4" s="427"/>
      <c r="B4" s="435"/>
      <c r="C4" s="435"/>
      <c r="D4" s="435"/>
      <c r="E4" s="435"/>
      <c r="F4" s="435"/>
      <c r="G4" s="435"/>
      <c r="H4" s="435"/>
      <c r="I4" s="441"/>
      <c r="J4" s="441"/>
      <c r="K4" s="435"/>
      <c r="L4" s="435"/>
      <c r="M4" s="404" t="s">
        <v>9</v>
      </c>
      <c r="N4" s="432" t="s">
        <v>102</v>
      </c>
      <c r="O4" s="433"/>
      <c r="P4" s="9">
        <v>17</v>
      </c>
      <c r="Q4" s="9">
        <v>22</v>
      </c>
    </row>
    <row r="5" spans="1:17" ht="36">
      <c r="A5" s="427"/>
      <c r="B5" s="435"/>
      <c r="C5" s="435"/>
      <c r="D5" s="435"/>
      <c r="E5" s="435"/>
      <c r="F5" s="435"/>
      <c r="G5" s="435"/>
      <c r="H5" s="435"/>
      <c r="I5" s="441"/>
      <c r="J5" s="441"/>
      <c r="K5" s="435"/>
      <c r="L5" s="435"/>
      <c r="M5" s="404"/>
      <c r="N5" s="9" t="s">
        <v>19</v>
      </c>
      <c r="O5" s="9" t="s">
        <v>20</v>
      </c>
      <c r="P5" s="9" t="s">
        <v>12</v>
      </c>
      <c r="Q5" s="9" t="s">
        <v>14</v>
      </c>
    </row>
    <row r="6" spans="1:17" ht="12.75">
      <c r="A6" s="24">
        <v>1</v>
      </c>
      <c r="B6" s="451">
        <v>2</v>
      </c>
      <c r="C6" s="451"/>
      <c r="D6" s="451"/>
      <c r="E6" s="451"/>
      <c r="F6" s="451"/>
      <c r="G6" s="451"/>
      <c r="H6" s="451"/>
      <c r="I6" s="442">
        <v>3</v>
      </c>
      <c r="J6" s="443"/>
      <c r="K6" s="24">
        <v>4</v>
      </c>
      <c r="L6" s="24">
        <v>5</v>
      </c>
      <c r="M6" s="24">
        <v>6</v>
      </c>
      <c r="N6" s="8"/>
      <c r="O6" s="8"/>
      <c r="P6" s="11">
        <v>9</v>
      </c>
      <c r="Q6" s="11">
        <v>10</v>
      </c>
    </row>
    <row r="7" spans="1:17" ht="12.75" customHeight="1">
      <c r="A7" s="428" t="s">
        <v>25</v>
      </c>
      <c r="B7" s="426" t="s">
        <v>26</v>
      </c>
      <c r="C7" s="426"/>
      <c r="D7" s="426"/>
      <c r="E7" s="426"/>
      <c r="F7" s="426"/>
      <c r="G7" s="426"/>
      <c r="H7" s="426"/>
      <c r="I7" s="428" t="s">
        <v>104</v>
      </c>
      <c r="J7" s="454" t="s">
        <v>105</v>
      </c>
      <c r="K7" s="439">
        <f aca="true" t="shared" si="0" ref="K7:Q7">K9+K10+K11+K12+K13+K14+K15+K17+K18</f>
        <v>435</v>
      </c>
      <c r="L7" s="439">
        <f t="shared" si="0"/>
        <v>145</v>
      </c>
      <c r="M7" s="439">
        <f>M9+M10+M11+M12+M13+M14+M15+M17+M18</f>
        <v>290</v>
      </c>
      <c r="N7" s="439">
        <f t="shared" si="0"/>
        <v>290</v>
      </c>
      <c r="O7" s="439">
        <f t="shared" si="0"/>
        <v>0</v>
      </c>
      <c r="P7" s="439">
        <f t="shared" si="0"/>
        <v>290</v>
      </c>
      <c r="Q7" s="439">
        <f t="shared" si="0"/>
        <v>0</v>
      </c>
    </row>
    <row r="8" spans="1:17" ht="12.75" customHeight="1">
      <c r="A8" s="429"/>
      <c r="B8" s="426"/>
      <c r="C8" s="426"/>
      <c r="D8" s="426"/>
      <c r="E8" s="426"/>
      <c r="F8" s="426"/>
      <c r="G8" s="426"/>
      <c r="H8" s="426"/>
      <c r="I8" s="429"/>
      <c r="J8" s="454"/>
      <c r="K8" s="439"/>
      <c r="L8" s="439"/>
      <c r="M8" s="439"/>
      <c r="N8" s="439"/>
      <c r="O8" s="439"/>
      <c r="P8" s="439"/>
      <c r="Q8" s="439"/>
    </row>
    <row r="9" spans="1:17" ht="20.25" customHeight="1">
      <c r="A9" s="5" t="s">
        <v>27</v>
      </c>
      <c r="B9" s="436" t="s">
        <v>60</v>
      </c>
      <c r="C9" s="437"/>
      <c r="D9" s="437"/>
      <c r="E9" s="437"/>
      <c r="F9" s="438"/>
      <c r="G9" s="14" t="s">
        <v>60</v>
      </c>
      <c r="H9" s="14" t="s">
        <v>60</v>
      </c>
      <c r="I9" s="4" t="s">
        <v>107</v>
      </c>
      <c r="J9" s="2"/>
      <c r="K9" s="4">
        <f>M9+L9</f>
        <v>48</v>
      </c>
      <c r="L9" s="4">
        <f>M9/2</f>
        <v>16</v>
      </c>
      <c r="M9" s="48">
        <v>32</v>
      </c>
      <c r="N9" s="36">
        <v>32</v>
      </c>
      <c r="O9" s="8"/>
      <c r="P9" s="55">
        <v>32</v>
      </c>
      <c r="Q9" s="56"/>
    </row>
    <row r="10" spans="1:17" ht="20.25" customHeight="1">
      <c r="A10" s="5" t="s">
        <v>29</v>
      </c>
      <c r="B10" s="414" t="s">
        <v>109</v>
      </c>
      <c r="C10" s="415"/>
      <c r="D10" s="415"/>
      <c r="E10" s="415"/>
      <c r="F10" s="416"/>
      <c r="G10" s="6" t="s">
        <v>109</v>
      </c>
      <c r="H10" s="6" t="s">
        <v>109</v>
      </c>
      <c r="I10" s="4" t="s">
        <v>107</v>
      </c>
      <c r="J10" s="2"/>
      <c r="K10" s="4">
        <f aca="true" t="shared" si="1" ref="K10:K15">M10+L10</f>
        <v>48</v>
      </c>
      <c r="L10" s="4">
        <f aca="true" t="shared" si="2" ref="L10:L15">M10/2</f>
        <v>16</v>
      </c>
      <c r="M10" s="48">
        <v>32</v>
      </c>
      <c r="N10" s="36">
        <v>32</v>
      </c>
      <c r="O10" s="8"/>
      <c r="P10" s="55">
        <v>32</v>
      </c>
      <c r="Q10" s="56"/>
    </row>
    <row r="11" spans="1:17" ht="20.25" customHeight="1">
      <c r="A11" s="5" t="s">
        <v>31</v>
      </c>
      <c r="B11" s="436" t="s">
        <v>28</v>
      </c>
      <c r="C11" s="437"/>
      <c r="D11" s="437"/>
      <c r="E11" s="437"/>
      <c r="F11" s="438"/>
      <c r="G11" s="14" t="s">
        <v>28</v>
      </c>
      <c r="H11" s="14" t="s">
        <v>28</v>
      </c>
      <c r="I11" s="4" t="s">
        <v>107</v>
      </c>
      <c r="J11" s="2"/>
      <c r="K11" s="4">
        <f t="shared" si="1"/>
        <v>48</v>
      </c>
      <c r="L11" s="4">
        <f t="shared" si="2"/>
        <v>16</v>
      </c>
      <c r="M11" s="48">
        <v>32</v>
      </c>
      <c r="N11" s="36">
        <v>32</v>
      </c>
      <c r="O11" s="8"/>
      <c r="P11" s="55">
        <v>32</v>
      </c>
      <c r="Q11" s="56"/>
    </row>
    <row r="12" spans="1:17" ht="20.25" customHeight="1">
      <c r="A12" s="5" t="s">
        <v>61</v>
      </c>
      <c r="B12" s="436" t="s">
        <v>30</v>
      </c>
      <c r="C12" s="437"/>
      <c r="D12" s="437"/>
      <c r="E12" s="437"/>
      <c r="F12" s="438"/>
      <c r="G12" s="14" t="s">
        <v>30</v>
      </c>
      <c r="H12" s="14" t="s">
        <v>30</v>
      </c>
      <c r="I12" s="3" t="s">
        <v>107</v>
      </c>
      <c r="J12" s="2"/>
      <c r="K12" s="4">
        <f t="shared" si="1"/>
        <v>48</v>
      </c>
      <c r="L12" s="4">
        <f t="shared" si="2"/>
        <v>16</v>
      </c>
      <c r="M12" s="48">
        <v>32</v>
      </c>
      <c r="N12" s="36">
        <v>32</v>
      </c>
      <c r="O12" s="8"/>
      <c r="P12" s="55">
        <v>32</v>
      </c>
      <c r="Q12" s="56"/>
    </row>
    <row r="13" spans="1:17" ht="20.25" customHeight="1">
      <c r="A13" s="5" t="s">
        <v>63</v>
      </c>
      <c r="B13" s="414" t="s">
        <v>62</v>
      </c>
      <c r="C13" s="415"/>
      <c r="D13" s="415"/>
      <c r="E13" s="415"/>
      <c r="F13" s="416"/>
      <c r="G13" s="6" t="s">
        <v>62</v>
      </c>
      <c r="H13" s="6" t="s">
        <v>62</v>
      </c>
      <c r="I13" s="3" t="s">
        <v>107</v>
      </c>
      <c r="J13" s="2"/>
      <c r="K13" s="4">
        <f t="shared" si="1"/>
        <v>48</v>
      </c>
      <c r="L13" s="4">
        <f t="shared" si="2"/>
        <v>16</v>
      </c>
      <c r="M13" s="48">
        <v>32</v>
      </c>
      <c r="N13" s="36">
        <v>32</v>
      </c>
      <c r="O13" s="8"/>
      <c r="P13" s="55">
        <v>32</v>
      </c>
      <c r="Q13" s="56"/>
    </row>
    <row r="14" spans="1:17" ht="20.25" customHeight="1">
      <c r="A14" s="5" t="s">
        <v>65</v>
      </c>
      <c r="B14" s="414" t="s">
        <v>64</v>
      </c>
      <c r="C14" s="415"/>
      <c r="D14" s="415"/>
      <c r="E14" s="415"/>
      <c r="F14" s="416"/>
      <c r="G14" s="6" t="s">
        <v>64</v>
      </c>
      <c r="H14" s="6" t="s">
        <v>64</v>
      </c>
      <c r="I14" s="3" t="s">
        <v>107</v>
      </c>
      <c r="J14" s="2"/>
      <c r="K14" s="4">
        <f t="shared" si="1"/>
        <v>48</v>
      </c>
      <c r="L14" s="4">
        <f t="shared" si="2"/>
        <v>16</v>
      </c>
      <c r="M14" s="48">
        <v>32</v>
      </c>
      <c r="N14" s="36">
        <v>32</v>
      </c>
      <c r="O14" s="8"/>
      <c r="P14" s="55">
        <v>32</v>
      </c>
      <c r="Q14" s="56"/>
    </row>
    <row r="15" spans="1:17" ht="20.25" customHeight="1">
      <c r="A15" s="5" t="s">
        <v>66</v>
      </c>
      <c r="B15" s="414" t="s">
        <v>32</v>
      </c>
      <c r="C15" s="415"/>
      <c r="D15" s="415"/>
      <c r="E15" s="415"/>
      <c r="F15" s="416"/>
      <c r="G15" s="6" t="s">
        <v>32</v>
      </c>
      <c r="H15" s="6" t="s">
        <v>32</v>
      </c>
      <c r="I15" s="3" t="s">
        <v>107</v>
      </c>
      <c r="J15" s="2"/>
      <c r="K15" s="4">
        <f t="shared" si="1"/>
        <v>39</v>
      </c>
      <c r="L15" s="4">
        <f t="shared" si="2"/>
        <v>13</v>
      </c>
      <c r="M15" s="48">
        <v>26</v>
      </c>
      <c r="N15" s="36">
        <v>26</v>
      </c>
      <c r="O15" s="8"/>
      <c r="P15" s="55">
        <v>26</v>
      </c>
      <c r="Q15" s="56"/>
    </row>
    <row r="16" spans="1:17" ht="18" customHeight="1">
      <c r="A16" s="5"/>
      <c r="B16" s="455" t="s">
        <v>86</v>
      </c>
      <c r="C16" s="456"/>
      <c r="D16" s="456"/>
      <c r="E16" s="456"/>
      <c r="F16" s="457"/>
      <c r="G16" s="40" t="s">
        <v>86</v>
      </c>
      <c r="H16" s="40" t="s">
        <v>86</v>
      </c>
      <c r="I16" s="3"/>
      <c r="J16" s="2"/>
      <c r="K16" s="4"/>
      <c r="L16" s="4"/>
      <c r="M16" s="48"/>
      <c r="N16" s="36"/>
      <c r="O16" s="8"/>
      <c r="P16" s="55"/>
      <c r="Q16" s="56"/>
    </row>
    <row r="17" spans="1:17" ht="20.25" customHeight="1">
      <c r="A17" s="5" t="s">
        <v>77</v>
      </c>
      <c r="B17" s="414" t="s">
        <v>24</v>
      </c>
      <c r="C17" s="452"/>
      <c r="D17" s="452"/>
      <c r="E17" s="452"/>
      <c r="F17" s="453"/>
      <c r="G17" s="40"/>
      <c r="H17" s="40"/>
      <c r="I17" s="3" t="s">
        <v>107</v>
      </c>
      <c r="J17" s="2"/>
      <c r="K17" s="4">
        <f>M17+L17</f>
        <v>54</v>
      </c>
      <c r="L17" s="4">
        <f>M17/2</f>
        <v>18</v>
      </c>
      <c r="M17" s="48">
        <v>36</v>
      </c>
      <c r="N17" s="36">
        <v>36</v>
      </c>
      <c r="O17" s="8"/>
      <c r="P17" s="55">
        <v>36</v>
      </c>
      <c r="Q17" s="56"/>
    </row>
    <row r="18" spans="1:19" ht="20.25" customHeight="1">
      <c r="A18" s="5" t="s">
        <v>78</v>
      </c>
      <c r="B18" s="414" t="s">
        <v>87</v>
      </c>
      <c r="C18" s="415"/>
      <c r="D18" s="415"/>
      <c r="E18" s="415"/>
      <c r="F18" s="416"/>
      <c r="G18" s="6" t="s">
        <v>87</v>
      </c>
      <c r="H18" s="6" t="s">
        <v>87</v>
      </c>
      <c r="I18" s="3" t="s">
        <v>106</v>
      </c>
      <c r="J18" s="2"/>
      <c r="K18" s="4">
        <f>M18+L18</f>
        <v>54</v>
      </c>
      <c r="L18" s="4">
        <f>M18/2</f>
        <v>18</v>
      </c>
      <c r="M18" s="48">
        <v>36</v>
      </c>
      <c r="N18" s="36">
        <v>36</v>
      </c>
      <c r="O18" s="8"/>
      <c r="P18" s="55">
        <v>36</v>
      </c>
      <c r="Q18" s="56"/>
      <c r="S18" s="39"/>
    </row>
    <row r="19" spans="1:19" ht="20.25">
      <c r="A19" s="19" t="s">
        <v>33</v>
      </c>
      <c r="B19" s="426" t="s">
        <v>34</v>
      </c>
      <c r="C19" s="426"/>
      <c r="D19" s="426"/>
      <c r="E19" s="426"/>
      <c r="F19" s="426"/>
      <c r="G19" s="426"/>
      <c r="H19" s="426"/>
      <c r="I19" s="19"/>
      <c r="J19" s="18"/>
      <c r="K19" s="25">
        <f aca="true" t="shared" si="3" ref="K19:Q19">K21+K26+K34+K41</f>
        <v>1209</v>
      </c>
      <c r="L19" s="25">
        <f t="shared" si="3"/>
        <v>127</v>
      </c>
      <c r="M19" s="25">
        <f>M21+M26+M34+M41</f>
        <v>1046</v>
      </c>
      <c r="N19" s="25">
        <f t="shared" si="3"/>
        <v>130</v>
      </c>
      <c r="O19" s="25">
        <f t="shared" si="3"/>
        <v>792</v>
      </c>
      <c r="P19" s="25">
        <f t="shared" si="3"/>
        <v>322</v>
      </c>
      <c r="Q19" s="25">
        <f t="shared" si="3"/>
        <v>724</v>
      </c>
      <c r="R19" s="62"/>
      <c r="S19" s="39"/>
    </row>
    <row r="20" spans="1:19" ht="20.25">
      <c r="A20" s="1" t="s">
        <v>35</v>
      </c>
      <c r="B20" s="430" t="s">
        <v>36</v>
      </c>
      <c r="C20" s="430"/>
      <c r="D20" s="430"/>
      <c r="E20" s="430"/>
      <c r="F20" s="430"/>
      <c r="G20" s="430"/>
      <c r="H20" s="430"/>
      <c r="I20" s="15"/>
      <c r="J20" s="17"/>
      <c r="K20" s="9"/>
      <c r="L20" s="9"/>
      <c r="M20" s="26"/>
      <c r="N20" s="8"/>
      <c r="O20" s="8"/>
      <c r="P20" s="8"/>
      <c r="Q20" s="8"/>
      <c r="R20" s="61"/>
      <c r="S20" s="39"/>
    </row>
    <row r="21" spans="1:19" ht="22.5" customHeight="1">
      <c r="A21" s="30" t="s">
        <v>37</v>
      </c>
      <c r="B21" s="393" t="s">
        <v>67</v>
      </c>
      <c r="C21" s="393"/>
      <c r="D21" s="393"/>
      <c r="E21" s="393"/>
      <c r="F21" s="393"/>
      <c r="G21" s="393"/>
      <c r="H21" s="393"/>
      <c r="I21" s="20"/>
      <c r="J21" s="73" t="s">
        <v>129</v>
      </c>
      <c r="K21" s="29">
        <f aca="true" t="shared" si="4" ref="K21:Q21">K22+K23+K24+K25</f>
        <v>222</v>
      </c>
      <c r="L21" s="29">
        <f t="shared" si="4"/>
        <v>20</v>
      </c>
      <c r="M21" s="29">
        <f t="shared" si="4"/>
        <v>202</v>
      </c>
      <c r="N21" s="29">
        <f t="shared" si="4"/>
        <v>40</v>
      </c>
      <c r="O21" s="29">
        <f t="shared" si="4"/>
        <v>162</v>
      </c>
      <c r="P21" s="29">
        <f t="shared" si="4"/>
        <v>78</v>
      </c>
      <c r="Q21" s="29">
        <f t="shared" si="4"/>
        <v>124</v>
      </c>
      <c r="R21" s="62"/>
      <c r="S21" s="39"/>
    </row>
    <row r="22" spans="1:19" ht="18" customHeight="1">
      <c r="A22" s="16" t="s">
        <v>38</v>
      </c>
      <c r="B22" s="399" t="s">
        <v>68</v>
      </c>
      <c r="C22" s="399"/>
      <c r="D22" s="399"/>
      <c r="E22" s="399"/>
      <c r="F22" s="399"/>
      <c r="G22" s="399"/>
      <c r="H22" s="399"/>
      <c r="I22" s="6"/>
      <c r="J22" s="17" t="s">
        <v>107</v>
      </c>
      <c r="K22" s="9">
        <f>M22+L22</f>
        <v>30</v>
      </c>
      <c r="L22" s="9">
        <f>M22/2</f>
        <v>10</v>
      </c>
      <c r="M22" s="49">
        <v>20</v>
      </c>
      <c r="N22" s="36">
        <v>20</v>
      </c>
      <c r="O22" s="8"/>
      <c r="P22" s="55">
        <v>20</v>
      </c>
      <c r="Q22" s="56"/>
      <c r="S22" s="39"/>
    </row>
    <row r="23" spans="1:19" ht="32.25" customHeight="1">
      <c r="A23" s="16" t="s">
        <v>52</v>
      </c>
      <c r="B23" s="417" t="s">
        <v>69</v>
      </c>
      <c r="C23" s="418"/>
      <c r="D23" s="418"/>
      <c r="E23" s="418"/>
      <c r="F23" s="419"/>
      <c r="G23" s="6"/>
      <c r="H23" s="6"/>
      <c r="I23" s="6"/>
      <c r="J23" s="17" t="s">
        <v>107</v>
      </c>
      <c r="K23" s="9">
        <f>M23+L23</f>
        <v>30</v>
      </c>
      <c r="L23" s="9">
        <f>M23/2</f>
        <v>10</v>
      </c>
      <c r="M23" s="49">
        <v>20</v>
      </c>
      <c r="N23" s="36">
        <v>20</v>
      </c>
      <c r="O23" s="8"/>
      <c r="P23" s="55">
        <v>16</v>
      </c>
      <c r="Q23" s="56">
        <v>4</v>
      </c>
      <c r="S23" s="39"/>
    </row>
    <row r="24" spans="1:19" ht="19.5" customHeight="1">
      <c r="A24" s="16" t="s">
        <v>39</v>
      </c>
      <c r="B24" s="392" t="s">
        <v>40</v>
      </c>
      <c r="C24" s="392"/>
      <c r="D24" s="392"/>
      <c r="E24" s="392"/>
      <c r="F24" s="392"/>
      <c r="G24" s="392"/>
      <c r="H24" s="392"/>
      <c r="I24" s="6"/>
      <c r="J24" s="4" t="s">
        <v>107</v>
      </c>
      <c r="K24" s="7">
        <v>42</v>
      </c>
      <c r="L24" s="7"/>
      <c r="M24" s="49">
        <v>42</v>
      </c>
      <c r="N24" s="8"/>
      <c r="O24" s="36">
        <v>42</v>
      </c>
      <c r="P24" s="55">
        <v>42</v>
      </c>
      <c r="Q24" s="55"/>
      <c r="S24" s="39"/>
    </row>
    <row r="25" spans="1:19" ht="19.5" customHeight="1">
      <c r="A25" s="5" t="s">
        <v>59</v>
      </c>
      <c r="B25" s="394" t="s">
        <v>79</v>
      </c>
      <c r="C25" s="394"/>
      <c r="D25" s="394"/>
      <c r="E25" s="394"/>
      <c r="F25" s="394"/>
      <c r="G25" s="394"/>
      <c r="H25" s="394"/>
      <c r="I25" s="6"/>
      <c r="J25" s="4" t="s">
        <v>107</v>
      </c>
      <c r="K25" s="7">
        <v>120</v>
      </c>
      <c r="L25" s="7"/>
      <c r="M25" s="49">
        <v>120</v>
      </c>
      <c r="N25" s="8"/>
      <c r="O25" s="36">
        <v>120</v>
      </c>
      <c r="P25" s="55"/>
      <c r="Q25" s="55">
        <v>120</v>
      </c>
      <c r="S25" s="39"/>
    </row>
    <row r="26" spans="1:19" ht="48.75" customHeight="1">
      <c r="A26" s="32" t="s">
        <v>41</v>
      </c>
      <c r="B26" s="431" t="s">
        <v>72</v>
      </c>
      <c r="C26" s="431"/>
      <c r="D26" s="431"/>
      <c r="E26" s="431"/>
      <c r="F26" s="431"/>
      <c r="G26" s="431"/>
      <c r="H26" s="431"/>
      <c r="I26" s="20"/>
      <c r="J26" s="21" t="s">
        <v>129</v>
      </c>
      <c r="K26" s="29">
        <f aca="true" t="shared" si="5" ref="K26:Q26">K27+K28+K29+K30+K31+K32+K33</f>
        <v>636</v>
      </c>
      <c r="L26" s="29">
        <f t="shared" si="5"/>
        <v>62</v>
      </c>
      <c r="M26" s="29">
        <f t="shared" si="5"/>
        <v>538</v>
      </c>
      <c r="N26" s="29">
        <f t="shared" si="5"/>
        <v>0</v>
      </c>
      <c r="O26" s="29">
        <f t="shared" si="5"/>
        <v>414</v>
      </c>
      <c r="P26" s="29">
        <f t="shared" si="5"/>
        <v>124</v>
      </c>
      <c r="Q26" s="29">
        <f t="shared" si="5"/>
        <v>414</v>
      </c>
      <c r="R26" s="62"/>
      <c r="S26" s="39"/>
    </row>
    <row r="27" spans="1:17" ht="30.75" customHeight="1">
      <c r="A27" s="16" t="s">
        <v>42</v>
      </c>
      <c r="B27" s="399" t="s">
        <v>73</v>
      </c>
      <c r="C27" s="399"/>
      <c r="D27" s="399"/>
      <c r="E27" s="399"/>
      <c r="F27" s="399"/>
      <c r="G27" s="399"/>
      <c r="H27" s="399"/>
      <c r="I27" s="448" t="s">
        <v>106</v>
      </c>
      <c r="J27" s="2"/>
      <c r="K27" s="7">
        <f>M27+L27</f>
        <v>66</v>
      </c>
      <c r="L27" s="7">
        <f>M27/2</f>
        <v>22</v>
      </c>
      <c r="M27" s="49">
        <v>44</v>
      </c>
      <c r="N27" s="36"/>
      <c r="O27" s="51"/>
      <c r="P27" s="55">
        <v>44</v>
      </c>
      <c r="Q27" s="55"/>
    </row>
    <row r="28" spans="1:17" ht="17.25" customHeight="1">
      <c r="A28" s="16" t="s">
        <v>88</v>
      </c>
      <c r="B28" s="400" t="s">
        <v>115</v>
      </c>
      <c r="C28" s="401"/>
      <c r="D28" s="401"/>
      <c r="E28" s="401"/>
      <c r="F28" s="402"/>
      <c r="G28" s="6"/>
      <c r="H28" s="6"/>
      <c r="I28" s="449"/>
      <c r="J28" s="2"/>
      <c r="K28" s="7">
        <f>M28+L28</f>
        <v>48</v>
      </c>
      <c r="L28" s="7">
        <f>M28/2</f>
        <v>16</v>
      </c>
      <c r="M28" s="49">
        <v>32</v>
      </c>
      <c r="N28" s="51"/>
      <c r="O28" s="51"/>
      <c r="P28" s="56">
        <v>32</v>
      </c>
      <c r="Q28" s="56"/>
    </row>
    <row r="29" spans="1:17" ht="30.75" customHeight="1">
      <c r="A29" s="16" t="s">
        <v>119</v>
      </c>
      <c r="B29" s="396" t="s">
        <v>116</v>
      </c>
      <c r="C29" s="397"/>
      <c r="D29" s="397"/>
      <c r="E29" s="397"/>
      <c r="F29" s="398"/>
      <c r="G29" s="6"/>
      <c r="H29" s="6"/>
      <c r="I29" s="449"/>
      <c r="J29" s="2"/>
      <c r="K29" s="7">
        <f>M29+L29</f>
        <v>27</v>
      </c>
      <c r="L29" s="7">
        <f>M29/2</f>
        <v>9</v>
      </c>
      <c r="M29" s="49">
        <v>18</v>
      </c>
      <c r="N29" s="51"/>
      <c r="O29" s="51"/>
      <c r="P29" s="56">
        <v>18</v>
      </c>
      <c r="Q29" s="56"/>
    </row>
    <row r="30" spans="1:17" ht="24.75" customHeight="1">
      <c r="A30" s="16" t="s">
        <v>120</v>
      </c>
      <c r="B30" s="396" t="s">
        <v>117</v>
      </c>
      <c r="C30" s="397"/>
      <c r="D30" s="397"/>
      <c r="E30" s="397"/>
      <c r="F30" s="398"/>
      <c r="G30" s="6"/>
      <c r="H30" s="6"/>
      <c r="I30" s="449"/>
      <c r="J30" s="2"/>
      <c r="K30" s="7">
        <f>M30+L30</f>
        <v>24</v>
      </c>
      <c r="L30" s="7">
        <f>M30/2</f>
        <v>8</v>
      </c>
      <c r="M30" s="49">
        <v>16</v>
      </c>
      <c r="N30" s="51"/>
      <c r="O30" s="51"/>
      <c r="P30" s="56">
        <v>16</v>
      </c>
      <c r="Q30" s="56"/>
    </row>
    <row r="31" spans="1:17" ht="15.75" customHeight="1">
      <c r="A31" s="16" t="s">
        <v>121</v>
      </c>
      <c r="B31" s="396" t="s">
        <v>118</v>
      </c>
      <c r="C31" s="397"/>
      <c r="D31" s="397"/>
      <c r="E31" s="397"/>
      <c r="F31" s="398"/>
      <c r="G31" s="6"/>
      <c r="H31" s="6"/>
      <c r="I31" s="450"/>
      <c r="J31" s="2"/>
      <c r="K31" s="7">
        <f>M31+L31</f>
        <v>21</v>
      </c>
      <c r="L31" s="7">
        <f>M31/2</f>
        <v>7</v>
      </c>
      <c r="M31" s="49">
        <v>14</v>
      </c>
      <c r="N31" s="51"/>
      <c r="O31" s="51"/>
      <c r="P31" s="56">
        <v>14</v>
      </c>
      <c r="Q31" s="56"/>
    </row>
    <row r="32" spans="1:17" ht="20.25" customHeight="1">
      <c r="A32" s="16" t="s">
        <v>43</v>
      </c>
      <c r="B32" s="392" t="s">
        <v>40</v>
      </c>
      <c r="C32" s="392"/>
      <c r="D32" s="392"/>
      <c r="E32" s="392"/>
      <c r="F32" s="392"/>
      <c r="G32" s="392"/>
      <c r="H32" s="392"/>
      <c r="I32" s="6"/>
      <c r="J32" s="4" t="s">
        <v>107</v>
      </c>
      <c r="K32" s="9">
        <v>102</v>
      </c>
      <c r="L32" s="9"/>
      <c r="M32" s="49">
        <v>102</v>
      </c>
      <c r="N32" s="51"/>
      <c r="O32" s="36">
        <v>102</v>
      </c>
      <c r="P32" s="56"/>
      <c r="Q32" s="55">
        <v>102</v>
      </c>
    </row>
    <row r="33" spans="1:19" ht="20.25" customHeight="1">
      <c r="A33" s="5" t="s">
        <v>58</v>
      </c>
      <c r="B33" s="394" t="s">
        <v>79</v>
      </c>
      <c r="C33" s="394"/>
      <c r="D33" s="394"/>
      <c r="E33" s="394"/>
      <c r="F33" s="394"/>
      <c r="G33" s="394"/>
      <c r="H33" s="394"/>
      <c r="I33" s="6"/>
      <c r="J33" s="4" t="s">
        <v>107</v>
      </c>
      <c r="K33" s="9">
        <v>348</v>
      </c>
      <c r="L33" s="9"/>
      <c r="M33" s="49">
        <v>312</v>
      </c>
      <c r="N33" s="51"/>
      <c r="O33" s="36">
        <v>312</v>
      </c>
      <c r="P33" s="56"/>
      <c r="Q33" s="55">
        <v>312</v>
      </c>
      <c r="S33" s="39"/>
    </row>
    <row r="34" spans="1:19" ht="39.75" customHeight="1">
      <c r="A34" s="31" t="s">
        <v>53</v>
      </c>
      <c r="B34" s="393" t="s">
        <v>70</v>
      </c>
      <c r="C34" s="393"/>
      <c r="D34" s="393"/>
      <c r="E34" s="393"/>
      <c r="F34" s="393"/>
      <c r="G34" s="393"/>
      <c r="H34" s="393"/>
      <c r="I34" s="20"/>
      <c r="J34" s="22" t="s">
        <v>129</v>
      </c>
      <c r="K34" s="29">
        <f aca="true" t="shared" si="6" ref="K34:Q34">K35+K36+K37+K38+K39+K40</f>
        <v>222</v>
      </c>
      <c r="L34" s="29">
        <f t="shared" si="6"/>
        <v>20</v>
      </c>
      <c r="M34" s="29">
        <f t="shared" si="6"/>
        <v>202</v>
      </c>
      <c r="N34" s="52">
        <f t="shared" si="6"/>
        <v>40</v>
      </c>
      <c r="O34" s="52">
        <f t="shared" si="6"/>
        <v>162</v>
      </c>
      <c r="P34" s="29">
        <f t="shared" si="6"/>
        <v>70</v>
      </c>
      <c r="Q34" s="29">
        <f t="shared" si="6"/>
        <v>132</v>
      </c>
      <c r="R34" s="62"/>
      <c r="S34" s="39"/>
    </row>
    <row r="35" spans="1:19" ht="33" customHeight="1">
      <c r="A35" s="13" t="s">
        <v>54</v>
      </c>
      <c r="B35" s="399" t="s">
        <v>71</v>
      </c>
      <c r="C35" s="399"/>
      <c r="D35" s="399"/>
      <c r="E35" s="399"/>
      <c r="F35" s="399"/>
      <c r="G35" s="399"/>
      <c r="H35" s="399"/>
      <c r="I35" s="420" t="s">
        <v>106</v>
      </c>
      <c r="J35" s="4"/>
      <c r="K35" s="9">
        <f>M35+L35</f>
        <v>15</v>
      </c>
      <c r="L35" s="9">
        <f>M35/2</f>
        <v>5</v>
      </c>
      <c r="M35" s="49">
        <v>10</v>
      </c>
      <c r="N35" s="36">
        <v>10</v>
      </c>
      <c r="O35" s="36"/>
      <c r="P35" s="55">
        <v>10</v>
      </c>
      <c r="Q35" s="56"/>
      <c r="S35" s="39"/>
    </row>
    <row r="36" spans="1:19" ht="16.5" customHeight="1">
      <c r="A36" s="13" t="s">
        <v>56</v>
      </c>
      <c r="B36" s="400" t="s">
        <v>110</v>
      </c>
      <c r="C36" s="401"/>
      <c r="D36" s="401"/>
      <c r="E36" s="401"/>
      <c r="F36" s="402"/>
      <c r="G36" s="34"/>
      <c r="H36" s="34"/>
      <c r="I36" s="421"/>
      <c r="J36" s="4"/>
      <c r="K36" s="9">
        <f>M36+L36</f>
        <v>15</v>
      </c>
      <c r="L36" s="9">
        <f>M36/2</f>
        <v>5</v>
      </c>
      <c r="M36" s="49">
        <v>10</v>
      </c>
      <c r="N36" s="36">
        <v>10</v>
      </c>
      <c r="O36" s="36"/>
      <c r="P36" s="55">
        <v>10</v>
      </c>
      <c r="Q36" s="56"/>
      <c r="S36" s="39"/>
    </row>
    <row r="37" spans="1:19" ht="18.75" customHeight="1">
      <c r="A37" s="13" t="s">
        <v>113</v>
      </c>
      <c r="B37" s="400" t="s">
        <v>111</v>
      </c>
      <c r="C37" s="401"/>
      <c r="D37" s="401"/>
      <c r="E37" s="401"/>
      <c r="F37" s="402"/>
      <c r="G37" s="34"/>
      <c r="H37" s="34"/>
      <c r="I37" s="421"/>
      <c r="J37" s="4"/>
      <c r="K37" s="9">
        <f>M37+L37</f>
        <v>15</v>
      </c>
      <c r="L37" s="9">
        <f>M37/2</f>
        <v>5</v>
      </c>
      <c r="M37" s="49">
        <v>10</v>
      </c>
      <c r="N37" s="36">
        <v>10</v>
      </c>
      <c r="O37" s="36"/>
      <c r="P37" s="55">
        <v>10</v>
      </c>
      <c r="Q37" s="56"/>
      <c r="S37" s="39"/>
    </row>
    <row r="38" spans="1:19" ht="32.25" customHeight="1">
      <c r="A38" s="13" t="s">
        <v>114</v>
      </c>
      <c r="B38" s="396" t="s">
        <v>112</v>
      </c>
      <c r="C38" s="397"/>
      <c r="D38" s="397"/>
      <c r="E38" s="397"/>
      <c r="F38" s="398"/>
      <c r="G38" s="34"/>
      <c r="H38" s="34"/>
      <c r="I38" s="422"/>
      <c r="J38" s="4"/>
      <c r="K38" s="9">
        <f>M38+L38</f>
        <v>15</v>
      </c>
      <c r="L38" s="9">
        <f>M38/2</f>
        <v>5</v>
      </c>
      <c r="M38" s="49">
        <v>10</v>
      </c>
      <c r="N38" s="36">
        <v>10</v>
      </c>
      <c r="O38" s="36"/>
      <c r="P38" s="55">
        <v>10</v>
      </c>
      <c r="Q38" s="56"/>
      <c r="S38" s="39"/>
    </row>
    <row r="39" spans="1:19" ht="20.25" customHeight="1">
      <c r="A39" s="16" t="s">
        <v>39</v>
      </c>
      <c r="B39" s="392" t="s">
        <v>40</v>
      </c>
      <c r="C39" s="392"/>
      <c r="D39" s="392"/>
      <c r="E39" s="392"/>
      <c r="F39" s="392"/>
      <c r="G39" s="392"/>
      <c r="H39" s="392"/>
      <c r="I39" s="6" t="s">
        <v>107</v>
      </c>
      <c r="J39" s="4"/>
      <c r="K39" s="9">
        <v>30</v>
      </c>
      <c r="L39" s="9"/>
      <c r="M39" s="49">
        <v>30</v>
      </c>
      <c r="N39" s="36"/>
      <c r="O39" s="36">
        <v>30</v>
      </c>
      <c r="P39" s="55">
        <v>30</v>
      </c>
      <c r="Q39" s="56"/>
      <c r="S39" s="39"/>
    </row>
    <row r="40" spans="1:19" ht="20.25" customHeight="1">
      <c r="A40" s="5" t="s">
        <v>58</v>
      </c>
      <c r="B40" s="394" t="s">
        <v>79</v>
      </c>
      <c r="C40" s="394"/>
      <c r="D40" s="394"/>
      <c r="E40" s="394"/>
      <c r="F40" s="394"/>
      <c r="G40" s="394"/>
      <c r="H40" s="394"/>
      <c r="I40" s="6"/>
      <c r="J40" s="4" t="s">
        <v>107</v>
      </c>
      <c r="K40" s="9">
        <v>132</v>
      </c>
      <c r="L40" s="9"/>
      <c r="M40" s="49">
        <v>132</v>
      </c>
      <c r="N40" s="36"/>
      <c r="O40" s="36">
        <v>132</v>
      </c>
      <c r="P40" s="56"/>
      <c r="Q40" s="55">
        <v>132</v>
      </c>
      <c r="S40" s="39"/>
    </row>
    <row r="41" spans="1:19" ht="20.25">
      <c r="A41" s="31" t="s">
        <v>57</v>
      </c>
      <c r="B41" s="393" t="s">
        <v>74</v>
      </c>
      <c r="C41" s="393"/>
      <c r="D41" s="393"/>
      <c r="E41" s="393"/>
      <c r="F41" s="393"/>
      <c r="G41" s="393"/>
      <c r="H41" s="393"/>
      <c r="I41" s="20"/>
      <c r="J41" s="22" t="s">
        <v>129</v>
      </c>
      <c r="K41" s="29">
        <f aca="true" t="shared" si="7" ref="K41:Q41">K42+K43+K44</f>
        <v>129</v>
      </c>
      <c r="L41" s="29">
        <f t="shared" si="7"/>
        <v>25</v>
      </c>
      <c r="M41" s="29">
        <f t="shared" si="7"/>
        <v>104</v>
      </c>
      <c r="N41" s="52">
        <f t="shared" si="7"/>
        <v>50</v>
      </c>
      <c r="O41" s="52">
        <f t="shared" si="7"/>
        <v>54</v>
      </c>
      <c r="P41" s="29">
        <f t="shared" si="7"/>
        <v>50</v>
      </c>
      <c r="Q41" s="29">
        <f t="shared" si="7"/>
        <v>54</v>
      </c>
      <c r="R41" s="62"/>
      <c r="S41" s="39"/>
    </row>
    <row r="42" spans="1:19" ht="20.25">
      <c r="A42" s="13" t="s">
        <v>75</v>
      </c>
      <c r="B42" s="399" t="s">
        <v>76</v>
      </c>
      <c r="C42" s="399"/>
      <c r="D42" s="399"/>
      <c r="E42" s="399"/>
      <c r="F42" s="399"/>
      <c r="G42" s="399"/>
      <c r="H42" s="399"/>
      <c r="I42" s="6" t="s">
        <v>107</v>
      </c>
      <c r="J42" s="4"/>
      <c r="K42" s="9">
        <f>M42+L42</f>
        <v>75</v>
      </c>
      <c r="L42" s="9">
        <f>M42/2</f>
        <v>25</v>
      </c>
      <c r="M42" s="49">
        <v>50</v>
      </c>
      <c r="N42" s="36">
        <v>50</v>
      </c>
      <c r="O42" s="36"/>
      <c r="P42" s="8">
        <v>50</v>
      </c>
      <c r="Q42" s="36"/>
      <c r="S42" s="39"/>
    </row>
    <row r="43" spans="1:19" ht="5.25" customHeight="1">
      <c r="A43" s="16"/>
      <c r="B43" s="392"/>
      <c r="C43" s="392"/>
      <c r="D43" s="392"/>
      <c r="E43" s="392"/>
      <c r="F43" s="392"/>
      <c r="G43" s="392"/>
      <c r="H43" s="392"/>
      <c r="I43" s="6"/>
      <c r="J43" s="4"/>
      <c r="K43" s="9"/>
      <c r="L43" s="9"/>
      <c r="M43" s="49"/>
      <c r="N43" s="36"/>
      <c r="O43" s="36"/>
      <c r="P43" s="8"/>
      <c r="Q43" s="8"/>
      <c r="S43" s="39"/>
    </row>
    <row r="44" spans="1:19" ht="18.75" customHeight="1">
      <c r="A44" s="5" t="s">
        <v>123</v>
      </c>
      <c r="B44" s="394" t="s">
        <v>79</v>
      </c>
      <c r="C44" s="394"/>
      <c r="D44" s="394"/>
      <c r="E44" s="394"/>
      <c r="F44" s="394"/>
      <c r="G44" s="394"/>
      <c r="H44" s="394"/>
      <c r="I44" s="12"/>
      <c r="J44" s="4" t="s">
        <v>107</v>
      </c>
      <c r="K44" s="9">
        <v>54</v>
      </c>
      <c r="L44" s="9"/>
      <c r="M44" s="49">
        <v>54</v>
      </c>
      <c r="N44" s="36"/>
      <c r="O44" s="36">
        <v>54</v>
      </c>
      <c r="P44" s="8"/>
      <c r="Q44" s="36">
        <v>54</v>
      </c>
      <c r="S44" s="39"/>
    </row>
    <row r="45" spans="1:19" ht="18.75" customHeight="1">
      <c r="A45" s="41" t="s">
        <v>122</v>
      </c>
      <c r="B45" s="403" t="s">
        <v>23</v>
      </c>
      <c r="C45" s="403"/>
      <c r="D45" s="403"/>
      <c r="E45" s="403"/>
      <c r="F45" s="403"/>
      <c r="G45" s="403"/>
      <c r="H45" s="403"/>
      <c r="I45" s="47"/>
      <c r="J45" s="33"/>
      <c r="K45" s="43">
        <f>M45+L45</f>
        <v>48</v>
      </c>
      <c r="L45" s="43">
        <f>M45/2</f>
        <v>16</v>
      </c>
      <c r="M45" s="25">
        <v>32</v>
      </c>
      <c r="N45" s="53"/>
      <c r="O45" s="35">
        <v>32</v>
      </c>
      <c r="P45" s="28"/>
      <c r="Q45" s="28">
        <v>32</v>
      </c>
      <c r="S45" s="39"/>
    </row>
    <row r="46" spans="1:19" ht="20.25">
      <c r="A46" s="395" t="s">
        <v>45</v>
      </c>
      <c r="B46" s="395"/>
      <c r="C46" s="395"/>
      <c r="D46" s="395"/>
      <c r="E46" s="395"/>
      <c r="F46" s="395"/>
      <c r="G46" s="395"/>
      <c r="H46" s="395"/>
      <c r="I46" s="27"/>
      <c r="J46" s="11"/>
      <c r="K46" s="50">
        <f aca="true" t="shared" si="8" ref="K46:Q46">K7+K19+K45</f>
        <v>1692</v>
      </c>
      <c r="L46" s="50">
        <f t="shared" si="8"/>
        <v>288</v>
      </c>
      <c r="M46" s="48">
        <f>M7+M19+M45</f>
        <v>1368</v>
      </c>
      <c r="N46" s="54">
        <f t="shared" si="8"/>
        <v>420</v>
      </c>
      <c r="O46" s="54">
        <f t="shared" si="8"/>
        <v>824</v>
      </c>
      <c r="P46" s="48">
        <f t="shared" si="8"/>
        <v>612</v>
      </c>
      <c r="Q46" s="48">
        <f t="shared" si="8"/>
        <v>756</v>
      </c>
      <c r="R46" s="62"/>
      <c r="S46" s="39"/>
    </row>
    <row r="47" spans="1:19" ht="41.25" customHeight="1">
      <c r="A47" s="405" t="s">
        <v>103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7"/>
      <c r="M47" s="423" t="s">
        <v>45</v>
      </c>
      <c r="N47" s="8"/>
      <c r="O47" s="8"/>
      <c r="P47" s="8"/>
      <c r="Q47" s="60" t="s">
        <v>133</v>
      </c>
      <c r="S47" s="39"/>
    </row>
    <row r="48" spans="1:17" ht="12.75" customHeight="1">
      <c r="A48" s="408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10"/>
      <c r="M48" s="424"/>
      <c r="N48" s="390" t="s">
        <v>46</v>
      </c>
      <c r="O48" s="390"/>
      <c r="P48" s="11"/>
      <c r="Q48" s="8"/>
    </row>
    <row r="49" spans="1:17" ht="12.75">
      <c r="A49" s="408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10"/>
      <c r="M49" s="424"/>
      <c r="N49" s="391" t="s">
        <v>47</v>
      </c>
      <c r="O49" s="391"/>
      <c r="P49" s="11"/>
      <c r="Q49" s="8"/>
    </row>
    <row r="50" spans="1:17" ht="12.75" customHeight="1">
      <c r="A50" s="408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10"/>
      <c r="M50" s="424"/>
      <c r="N50" s="391" t="s">
        <v>48</v>
      </c>
      <c r="O50" s="391"/>
      <c r="P50" s="11"/>
      <c r="Q50" s="8"/>
    </row>
    <row r="51" spans="1:17" ht="12.75" customHeight="1">
      <c r="A51" s="408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10"/>
      <c r="M51" s="424"/>
      <c r="N51" s="390" t="s">
        <v>49</v>
      </c>
      <c r="O51" s="390"/>
      <c r="P51" s="3"/>
      <c r="Q51" s="8"/>
    </row>
    <row r="52" spans="1:17" ht="15.75">
      <c r="A52" s="408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10"/>
      <c r="M52" s="424"/>
      <c r="N52" s="390" t="s">
        <v>50</v>
      </c>
      <c r="O52" s="390"/>
      <c r="P52" s="3"/>
      <c r="Q52" s="8"/>
    </row>
    <row r="53" spans="1:17" ht="15.75">
      <c r="A53" s="411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3"/>
      <c r="M53" s="425"/>
      <c r="N53" s="390" t="s">
        <v>51</v>
      </c>
      <c r="O53" s="390"/>
      <c r="P53" s="3"/>
      <c r="Q53" s="8"/>
    </row>
    <row r="57" spans="1:17" ht="37.5" customHeight="1">
      <c r="A57" s="461" t="s">
        <v>132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</row>
    <row r="58" spans="1:17" ht="15" thickBot="1">
      <c r="A58" s="427" t="s">
        <v>0</v>
      </c>
      <c r="B58" s="435" t="s">
        <v>1</v>
      </c>
      <c r="C58" s="435"/>
      <c r="D58" s="435"/>
      <c r="E58" s="435"/>
      <c r="F58" s="435"/>
      <c r="G58" s="435"/>
      <c r="H58" s="435"/>
      <c r="I58" s="462" t="s">
        <v>124</v>
      </c>
      <c r="J58" s="441"/>
      <c r="K58" s="440" t="s">
        <v>3</v>
      </c>
      <c r="L58" s="440"/>
      <c r="M58" s="440"/>
      <c r="N58" s="440"/>
      <c r="O58" s="440"/>
      <c r="P58" s="463"/>
      <c r="Q58" s="463"/>
    </row>
    <row r="59" spans="1:17" ht="12.75">
      <c r="A59" s="427"/>
      <c r="B59" s="435"/>
      <c r="C59" s="435"/>
      <c r="D59" s="435"/>
      <c r="E59" s="435"/>
      <c r="F59" s="435"/>
      <c r="G59" s="435"/>
      <c r="H59" s="435"/>
      <c r="I59" s="441"/>
      <c r="J59" s="441"/>
      <c r="K59" s="404" t="s">
        <v>4</v>
      </c>
      <c r="L59" s="467" t="s">
        <v>5</v>
      </c>
      <c r="M59" s="444" t="s">
        <v>126</v>
      </c>
      <c r="N59" s="444"/>
      <c r="O59" s="445"/>
      <c r="P59" s="90" t="s">
        <v>11</v>
      </c>
      <c r="Q59" s="91" t="s">
        <v>13</v>
      </c>
    </row>
    <row r="60" spans="1:17" ht="12.75">
      <c r="A60" s="427"/>
      <c r="B60" s="435"/>
      <c r="C60" s="435"/>
      <c r="D60" s="435"/>
      <c r="E60" s="435"/>
      <c r="F60" s="435"/>
      <c r="G60" s="435"/>
      <c r="H60" s="435"/>
      <c r="I60" s="441"/>
      <c r="J60" s="441"/>
      <c r="K60" s="404"/>
      <c r="L60" s="467"/>
      <c r="M60" s="404" t="s">
        <v>9</v>
      </c>
      <c r="N60" s="446" t="s">
        <v>102</v>
      </c>
      <c r="O60" s="447"/>
      <c r="P60" s="65">
        <v>17</v>
      </c>
      <c r="Q60" s="66">
        <v>22</v>
      </c>
    </row>
    <row r="61" spans="1:17" ht="45">
      <c r="A61" s="427"/>
      <c r="B61" s="435"/>
      <c r="C61" s="435"/>
      <c r="D61" s="435"/>
      <c r="E61" s="435"/>
      <c r="F61" s="435"/>
      <c r="G61" s="435"/>
      <c r="H61" s="435"/>
      <c r="I61" s="441"/>
      <c r="J61" s="441"/>
      <c r="K61" s="404"/>
      <c r="L61" s="467"/>
      <c r="M61" s="404"/>
      <c r="N61" s="76" t="s">
        <v>19</v>
      </c>
      <c r="O61" s="87" t="s">
        <v>127</v>
      </c>
      <c r="P61" s="65" t="s">
        <v>12</v>
      </c>
      <c r="Q61" s="66" t="s">
        <v>14</v>
      </c>
    </row>
    <row r="62" spans="1:17" ht="13.5" thickBot="1">
      <c r="A62" s="24">
        <v>1</v>
      </c>
      <c r="B62" s="451">
        <v>2</v>
      </c>
      <c r="C62" s="451"/>
      <c r="D62" s="451"/>
      <c r="E62" s="451"/>
      <c r="F62" s="451"/>
      <c r="G62" s="451"/>
      <c r="H62" s="451"/>
      <c r="I62" s="442">
        <v>3</v>
      </c>
      <c r="J62" s="443"/>
      <c r="K62" s="24">
        <v>4</v>
      </c>
      <c r="L62" s="24">
        <v>5</v>
      </c>
      <c r="M62" s="82">
        <v>6</v>
      </c>
      <c r="N62" s="8"/>
      <c r="O62" s="88"/>
      <c r="P62" s="67">
        <v>9</v>
      </c>
      <c r="Q62" s="68">
        <v>10</v>
      </c>
    </row>
    <row r="63" spans="1:17" ht="12.75">
      <c r="A63" s="428" t="s">
        <v>25</v>
      </c>
      <c r="B63" s="426" t="s">
        <v>26</v>
      </c>
      <c r="C63" s="426"/>
      <c r="D63" s="426"/>
      <c r="E63" s="426"/>
      <c r="F63" s="426"/>
      <c r="G63" s="426"/>
      <c r="H63" s="426"/>
      <c r="I63" s="428" t="s">
        <v>104</v>
      </c>
      <c r="J63" s="454" t="s">
        <v>105</v>
      </c>
      <c r="K63" s="465">
        <f>K65+K66+K67+K68+K69+K70</f>
        <v>288</v>
      </c>
      <c r="L63" s="466">
        <f>L65+L66+L67+L68+L69+L70</f>
        <v>96</v>
      </c>
      <c r="M63" s="472">
        <f>M65+M66+M67+M68+M69+M70+M71</f>
        <v>228</v>
      </c>
      <c r="N63" s="474">
        <f>N65+N66+N67+N68+N69+N70+N71</f>
        <v>228</v>
      </c>
      <c r="O63" s="475">
        <f>O65+O66+O67+O68+O69+O70+O71</f>
        <v>0</v>
      </c>
      <c r="P63" s="464">
        <f>P65+P66+P67+P68+P69+P70+P71</f>
        <v>228</v>
      </c>
      <c r="Q63" s="468">
        <f>Q65+Q66+Q67+Q68+Q69+Q70+Q71</f>
        <v>0</v>
      </c>
    </row>
    <row r="64" spans="1:17" ht="12.75">
      <c r="A64" s="429"/>
      <c r="B64" s="426"/>
      <c r="C64" s="426"/>
      <c r="D64" s="426"/>
      <c r="E64" s="426"/>
      <c r="F64" s="426"/>
      <c r="G64" s="426"/>
      <c r="H64" s="426"/>
      <c r="I64" s="429"/>
      <c r="J64" s="454"/>
      <c r="K64" s="465"/>
      <c r="L64" s="466"/>
      <c r="M64" s="473"/>
      <c r="N64" s="474"/>
      <c r="O64" s="475"/>
      <c r="P64" s="464"/>
      <c r="Q64" s="468"/>
    </row>
    <row r="65" spans="1:17" ht="20.25" customHeight="1">
      <c r="A65" s="5" t="s">
        <v>27</v>
      </c>
      <c r="B65" s="469" t="s">
        <v>91</v>
      </c>
      <c r="C65" s="470"/>
      <c r="D65" s="470"/>
      <c r="E65" s="470"/>
      <c r="F65" s="470"/>
      <c r="G65" s="470"/>
      <c r="H65" s="471"/>
      <c r="I65" s="4" t="s">
        <v>107</v>
      </c>
      <c r="J65" s="8"/>
      <c r="K65" s="4">
        <f>M65/2+M65</f>
        <v>48</v>
      </c>
      <c r="L65" s="59">
        <f>M65/2</f>
        <v>16</v>
      </c>
      <c r="M65" s="71">
        <v>32</v>
      </c>
      <c r="N65" s="72">
        <v>32</v>
      </c>
      <c r="O65" s="88"/>
      <c r="P65" s="92">
        <v>32</v>
      </c>
      <c r="Q65" s="93"/>
    </row>
    <row r="66" spans="1:17" ht="20.25" customHeight="1">
      <c r="A66" s="5" t="s">
        <v>29</v>
      </c>
      <c r="B66" s="469" t="s">
        <v>28</v>
      </c>
      <c r="C66" s="470"/>
      <c r="D66" s="470"/>
      <c r="E66" s="470"/>
      <c r="F66" s="470"/>
      <c r="G66" s="470"/>
      <c r="H66" s="471"/>
      <c r="I66" s="4" t="s">
        <v>107</v>
      </c>
      <c r="J66" s="8"/>
      <c r="K66" s="4">
        <f aca="true" t="shared" si="9" ref="K66:K71">M66/2+M66</f>
        <v>48</v>
      </c>
      <c r="L66" s="59">
        <f aca="true" t="shared" si="10" ref="L66:L71">M66/2</f>
        <v>16</v>
      </c>
      <c r="M66" s="71">
        <v>32</v>
      </c>
      <c r="N66" s="72">
        <v>32</v>
      </c>
      <c r="O66" s="88"/>
      <c r="P66" s="92">
        <v>32</v>
      </c>
      <c r="Q66" s="93"/>
    </row>
    <row r="67" spans="1:17" ht="35.25" customHeight="1">
      <c r="A67" s="5" t="s">
        <v>31</v>
      </c>
      <c r="B67" s="469" t="s">
        <v>93</v>
      </c>
      <c r="C67" s="470"/>
      <c r="D67" s="470"/>
      <c r="E67" s="470"/>
      <c r="F67" s="470"/>
      <c r="G67" s="470"/>
      <c r="H67" s="471"/>
      <c r="I67" s="4" t="s">
        <v>107</v>
      </c>
      <c r="J67" s="8"/>
      <c r="K67" s="4">
        <f t="shared" si="9"/>
        <v>48</v>
      </c>
      <c r="L67" s="59">
        <f t="shared" si="10"/>
        <v>16</v>
      </c>
      <c r="M67" s="71">
        <v>32</v>
      </c>
      <c r="N67" s="72">
        <v>32</v>
      </c>
      <c r="O67" s="88"/>
      <c r="P67" s="92">
        <v>32</v>
      </c>
      <c r="Q67" s="93"/>
    </row>
    <row r="68" spans="1:17" ht="20.25" customHeight="1">
      <c r="A68" s="5" t="s">
        <v>61</v>
      </c>
      <c r="B68" s="458" t="s">
        <v>95</v>
      </c>
      <c r="C68" s="459"/>
      <c r="D68" s="459"/>
      <c r="E68" s="459"/>
      <c r="F68" s="459"/>
      <c r="G68" s="459"/>
      <c r="H68" s="460"/>
      <c r="I68" s="3" t="s">
        <v>106</v>
      </c>
      <c r="J68" s="2"/>
      <c r="K68" s="4">
        <f t="shared" si="9"/>
        <v>48</v>
      </c>
      <c r="L68" s="59">
        <f t="shared" si="10"/>
        <v>16</v>
      </c>
      <c r="M68" s="71">
        <v>32</v>
      </c>
      <c r="N68" s="72">
        <v>32</v>
      </c>
      <c r="O68" s="88"/>
      <c r="P68" s="92">
        <v>32</v>
      </c>
      <c r="Q68" s="93"/>
    </row>
    <row r="69" spans="1:17" ht="20.25" customHeight="1">
      <c r="A69" s="5" t="s">
        <v>63</v>
      </c>
      <c r="B69" s="458" t="s">
        <v>96</v>
      </c>
      <c r="C69" s="459"/>
      <c r="D69" s="459"/>
      <c r="E69" s="459"/>
      <c r="F69" s="459"/>
      <c r="G69" s="459"/>
      <c r="H69" s="460"/>
      <c r="I69" s="4" t="s">
        <v>107</v>
      </c>
      <c r="J69" s="8"/>
      <c r="K69" s="4">
        <f t="shared" si="9"/>
        <v>48</v>
      </c>
      <c r="L69" s="59">
        <f t="shared" si="10"/>
        <v>16</v>
      </c>
      <c r="M69" s="71">
        <v>32</v>
      </c>
      <c r="N69" s="72">
        <v>32</v>
      </c>
      <c r="O69" s="88"/>
      <c r="P69" s="92">
        <v>32</v>
      </c>
      <c r="Q69" s="93"/>
    </row>
    <row r="70" spans="1:17" ht="20.25" customHeight="1">
      <c r="A70" s="5" t="s">
        <v>65</v>
      </c>
      <c r="B70" s="458" t="s">
        <v>32</v>
      </c>
      <c r="C70" s="459"/>
      <c r="D70" s="459"/>
      <c r="E70" s="459"/>
      <c r="F70" s="459"/>
      <c r="G70" s="459"/>
      <c r="H70" s="460"/>
      <c r="I70" s="4" t="s">
        <v>107</v>
      </c>
      <c r="J70" s="8"/>
      <c r="K70" s="4">
        <f t="shared" si="9"/>
        <v>48</v>
      </c>
      <c r="L70" s="59">
        <f t="shared" si="10"/>
        <v>16</v>
      </c>
      <c r="M70" s="71">
        <v>32</v>
      </c>
      <c r="N70" s="72">
        <v>32</v>
      </c>
      <c r="O70" s="88"/>
      <c r="P70" s="92">
        <v>32</v>
      </c>
      <c r="Q70" s="93"/>
    </row>
    <row r="71" spans="1:17" ht="20.25" customHeight="1">
      <c r="A71" s="5" t="s">
        <v>44</v>
      </c>
      <c r="B71" s="414" t="s">
        <v>24</v>
      </c>
      <c r="C71" s="415"/>
      <c r="D71" s="415"/>
      <c r="E71" s="415"/>
      <c r="F71" s="415"/>
      <c r="G71" s="37"/>
      <c r="H71" s="38"/>
      <c r="I71" s="4" t="s">
        <v>107</v>
      </c>
      <c r="J71" s="8"/>
      <c r="K71" s="4">
        <f t="shared" si="9"/>
        <v>54</v>
      </c>
      <c r="L71" s="59">
        <f t="shared" si="10"/>
        <v>18</v>
      </c>
      <c r="M71" s="71">
        <v>36</v>
      </c>
      <c r="N71" s="72">
        <v>36</v>
      </c>
      <c r="O71" s="88"/>
      <c r="P71" s="92">
        <v>36</v>
      </c>
      <c r="Q71" s="93"/>
    </row>
    <row r="72" spans="1:17" ht="20.25">
      <c r="A72" s="19" t="s">
        <v>33</v>
      </c>
      <c r="B72" s="426" t="s">
        <v>34</v>
      </c>
      <c r="C72" s="426"/>
      <c r="D72" s="426"/>
      <c r="E72" s="426"/>
      <c r="F72" s="426"/>
      <c r="G72" s="426"/>
      <c r="H72" s="426"/>
      <c r="I72" s="19"/>
      <c r="J72" s="18"/>
      <c r="K72" s="83">
        <f aca="true" t="shared" si="11" ref="K72:Q72">K74+K78</f>
        <v>1308</v>
      </c>
      <c r="L72" s="83">
        <f t="shared" si="11"/>
        <v>172</v>
      </c>
      <c r="M72" s="83">
        <f t="shared" si="11"/>
        <v>1136</v>
      </c>
      <c r="N72" s="83">
        <f t="shared" si="11"/>
        <v>344</v>
      </c>
      <c r="O72" s="83">
        <f t="shared" si="11"/>
        <v>792</v>
      </c>
      <c r="P72" s="83">
        <f t="shared" si="11"/>
        <v>384</v>
      </c>
      <c r="Q72" s="83">
        <f t="shared" si="11"/>
        <v>752</v>
      </c>
    </row>
    <row r="73" spans="1:17" ht="20.25">
      <c r="A73" s="1" t="s">
        <v>35</v>
      </c>
      <c r="B73" s="430" t="s">
        <v>36</v>
      </c>
      <c r="C73" s="430"/>
      <c r="D73" s="430"/>
      <c r="E73" s="430"/>
      <c r="F73" s="430"/>
      <c r="G73" s="430"/>
      <c r="H73" s="430"/>
      <c r="I73" s="15"/>
      <c r="J73" s="17"/>
      <c r="K73" s="9"/>
      <c r="L73" s="57"/>
      <c r="M73" s="84"/>
      <c r="N73" s="80"/>
      <c r="O73" s="88"/>
      <c r="P73" s="96"/>
      <c r="Q73" s="93"/>
    </row>
    <row r="74" spans="1:17" ht="38.25" customHeight="1">
      <c r="A74" s="30" t="s">
        <v>37</v>
      </c>
      <c r="B74" s="393" t="s">
        <v>97</v>
      </c>
      <c r="C74" s="393"/>
      <c r="D74" s="393"/>
      <c r="E74" s="393"/>
      <c r="F74" s="393"/>
      <c r="G74" s="393"/>
      <c r="H74" s="393"/>
      <c r="I74" s="20"/>
      <c r="J74" s="74" t="s">
        <v>129</v>
      </c>
      <c r="K74" s="44">
        <f aca="true" t="shared" si="12" ref="K74:Q74">K75+K76+K77</f>
        <v>684</v>
      </c>
      <c r="L74" s="77">
        <f t="shared" si="12"/>
        <v>96</v>
      </c>
      <c r="M74" s="85">
        <f t="shared" si="12"/>
        <v>588</v>
      </c>
      <c r="N74" s="81">
        <f t="shared" si="12"/>
        <v>192</v>
      </c>
      <c r="O74" s="77">
        <f t="shared" si="12"/>
        <v>396</v>
      </c>
      <c r="P74" s="97">
        <f t="shared" si="12"/>
        <v>384</v>
      </c>
      <c r="Q74" s="98">
        <f t="shared" si="12"/>
        <v>204</v>
      </c>
    </row>
    <row r="75" spans="1:17" ht="40.5" customHeight="1">
      <c r="A75" s="16" t="s">
        <v>38</v>
      </c>
      <c r="B75" s="392" t="s">
        <v>98</v>
      </c>
      <c r="C75" s="392"/>
      <c r="D75" s="392"/>
      <c r="E75" s="392"/>
      <c r="F75" s="392"/>
      <c r="G75" s="392"/>
      <c r="H75" s="392"/>
      <c r="I75" s="6"/>
      <c r="J75" s="17" t="s">
        <v>107</v>
      </c>
      <c r="K75" s="4">
        <f>M75/2+M75</f>
        <v>288</v>
      </c>
      <c r="L75" s="59">
        <f>M75/2</f>
        <v>96</v>
      </c>
      <c r="M75" s="84">
        <v>192</v>
      </c>
      <c r="N75" s="80">
        <v>192</v>
      </c>
      <c r="O75" s="88"/>
      <c r="P75" s="96">
        <v>186</v>
      </c>
      <c r="Q75" s="93">
        <v>6</v>
      </c>
    </row>
    <row r="76" spans="1:17" ht="21" customHeight="1">
      <c r="A76" s="16" t="s">
        <v>39</v>
      </c>
      <c r="B76" s="392" t="s">
        <v>40</v>
      </c>
      <c r="C76" s="392"/>
      <c r="D76" s="392"/>
      <c r="E76" s="392"/>
      <c r="F76" s="392"/>
      <c r="G76" s="392"/>
      <c r="H76" s="392"/>
      <c r="I76" s="6" t="s">
        <v>107</v>
      </c>
      <c r="J76" s="2"/>
      <c r="K76" s="7">
        <v>198</v>
      </c>
      <c r="L76" s="58"/>
      <c r="M76" s="84">
        <v>198</v>
      </c>
      <c r="N76" s="80"/>
      <c r="O76" s="88">
        <v>198</v>
      </c>
      <c r="P76" s="96">
        <v>198</v>
      </c>
      <c r="Q76" s="93"/>
    </row>
    <row r="77" spans="1:17" ht="21" customHeight="1">
      <c r="A77" s="16" t="s">
        <v>59</v>
      </c>
      <c r="B77" s="414" t="s">
        <v>55</v>
      </c>
      <c r="C77" s="415"/>
      <c r="D77" s="415"/>
      <c r="E77" s="415"/>
      <c r="F77" s="416"/>
      <c r="G77" s="34"/>
      <c r="H77" s="34"/>
      <c r="I77" s="6"/>
      <c r="J77" s="2" t="s">
        <v>107</v>
      </c>
      <c r="K77" s="7">
        <v>198</v>
      </c>
      <c r="L77" s="58"/>
      <c r="M77" s="84">
        <v>198</v>
      </c>
      <c r="N77" s="80"/>
      <c r="O77" s="88">
        <v>198</v>
      </c>
      <c r="P77" s="96"/>
      <c r="Q77" s="93">
        <v>198</v>
      </c>
    </row>
    <row r="78" spans="1:17" ht="36.75" customHeight="1">
      <c r="A78" s="31" t="s">
        <v>53</v>
      </c>
      <c r="B78" s="393" t="s">
        <v>99</v>
      </c>
      <c r="C78" s="393"/>
      <c r="D78" s="393"/>
      <c r="E78" s="393"/>
      <c r="F78" s="393"/>
      <c r="G78" s="393"/>
      <c r="H78" s="393"/>
      <c r="I78" s="20"/>
      <c r="J78" s="75" t="s">
        <v>129</v>
      </c>
      <c r="K78" s="44">
        <f aca="true" t="shared" si="13" ref="K78:Q78">K79+K80+K81</f>
        <v>624</v>
      </c>
      <c r="L78" s="77">
        <f t="shared" si="13"/>
        <v>76</v>
      </c>
      <c r="M78" s="85">
        <f t="shared" si="13"/>
        <v>548</v>
      </c>
      <c r="N78" s="81">
        <f t="shared" si="13"/>
        <v>152</v>
      </c>
      <c r="O78" s="77">
        <f t="shared" si="13"/>
        <v>396</v>
      </c>
      <c r="P78" s="97">
        <f t="shared" si="13"/>
        <v>0</v>
      </c>
      <c r="Q78" s="98">
        <f t="shared" si="13"/>
        <v>548</v>
      </c>
    </row>
    <row r="79" spans="1:17" ht="38.25" customHeight="1">
      <c r="A79" s="13" t="s">
        <v>54</v>
      </c>
      <c r="B79" s="392" t="s">
        <v>100</v>
      </c>
      <c r="C79" s="392"/>
      <c r="D79" s="392"/>
      <c r="E79" s="392"/>
      <c r="F79" s="392"/>
      <c r="G79" s="392"/>
      <c r="H79" s="392"/>
      <c r="I79" s="6"/>
      <c r="J79" s="2" t="s">
        <v>107</v>
      </c>
      <c r="K79" s="4">
        <f>M79/2+M79</f>
        <v>228</v>
      </c>
      <c r="L79" s="59">
        <f>M79/2</f>
        <v>76</v>
      </c>
      <c r="M79" s="84">
        <v>152</v>
      </c>
      <c r="N79" s="80">
        <v>152</v>
      </c>
      <c r="O79" s="88"/>
      <c r="P79" s="96"/>
      <c r="Q79" s="93">
        <v>152</v>
      </c>
    </row>
    <row r="80" spans="1:17" ht="20.25">
      <c r="A80" s="16" t="s">
        <v>39</v>
      </c>
      <c r="B80" s="392" t="s">
        <v>40</v>
      </c>
      <c r="C80" s="392"/>
      <c r="D80" s="392"/>
      <c r="E80" s="392"/>
      <c r="F80" s="392"/>
      <c r="G80" s="392"/>
      <c r="H80" s="392"/>
      <c r="I80" s="6"/>
      <c r="J80" s="4" t="s">
        <v>107</v>
      </c>
      <c r="K80" s="9">
        <v>198</v>
      </c>
      <c r="L80" s="57"/>
      <c r="M80" s="84">
        <v>198</v>
      </c>
      <c r="N80" s="80"/>
      <c r="O80" s="88">
        <v>198</v>
      </c>
      <c r="P80" s="96"/>
      <c r="Q80" s="93">
        <v>198</v>
      </c>
    </row>
    <row r="81" spans="1:17" ht="20.25">
      <c r="A81" s="16" t="s">
        <v>59</v>
      </c>
      <c r="B81" s="414" t="s">
        <v>55</v>
      </c>
      <c r="C81" s="415"/>
      <c r="D81" s="415"/>
      <c r="E81" s="415"/>
      <c r="F81" s="416"/>
      <c r="G81" s="34"/>
      <c r="H81" s="34"/>
      <c r="I81" s="6"/>
      <c r="J81" s="4" t="s">
        <v>107</v>
      </c>
      <c r="K81" s="9">
        <v>198</v>
      </c>
      <c r="L81" s="57"/>
      <c r="M81" s="84">
        <v>198</v>
      </c>
      <c r="N81" s="80"/>
      <c r="O81" s="88">
        <v>198</v>
      </c>
      <c r="P81" s="96"/>
      <c r="Q81" s="93">
        <v>198</v>
      </c>
    </row>
    <row r="82" spans="1:17" ht="20.25">
      <c r="A82" s="41" t="s">
        <v>122</v>
      </c>
      <c r="B82" s="403" t="s">
        <v>23</v>
      </c>
      <c r="C82" s="403"/>
      <c r="D82" s="403"/>
      <c r="E82" s="403"/>
      <c r="F82" s="403"/>
      <c r="G82" s="403"/>
      <c r="H82" s="403"/>
      <c r="I82" s="42"/>
      <c r="J82" s="33" t="s">
        <v>107</v>
      </c>
      <c r="K82" s="43"/>
      <c r="L82" s="78"/>
      <c r="M82" s="83">
        <v>40</v>
      </c>
      <c r="N82" s="79"/>
      <c r="O82" s="89">
        <v>40</v>
      </c>
      <c r="P82" s="94"/>
      <c r="Q82" s="95">
        <v>40</v>
      </c>
    </row>
    <row r="83" spans="1:18" ht="21" thickBot="1">
      <c r="A83" s="395" t="s">
        <v>45</v>
      </c>
      <c r="B83" s="395"/>
      <c r="C83" s="395"/>
      <c r="D83" s="395"/>
      <c r="E83" s="395"/>
      <c r="F83" s="395"/>
      <c r="G83" s="395"/>
      <c r="H83" s="395"/>
      <c r="I83" s="45"/>
      <c r="J83" s="46"/>
      <c r="K83" s="86">
        <f aca="true" t="shared" si="14" ref="K83:Q83">K63+K72+K82</f>
        <v>1596</v>
      </c>
      <c r="L83" s="86">
        <f t="shared" si="14"/>
        <v>268</v>
      </c>
      <c r="M83" s="86">
        <f t="shared" si="14"/>
        <v>1404</v>
      </c>
      <c r="N83" s="86">
        <f t="shared" si="14"/>
        <v>572</v>
      </c>
      <c r="O83" s="86">
        <f t="shared" si="14"/>
        <v>832</v>
      </c>
      <c r="P83" s="86">
        <f t="shared" si="14"/>
        <v>612</v>
      </c>
      <c r="Q83" s="86">
        <f t="shared" si="14"/>
        <v>792</v>
      </c>
      <c r="R83" s="101"/>
    </row>
    <row r="84" spans="1:17" ht="39" customHeight="1">
      <c r="A84" s="476" t="s">
        <v>131</v>
      </c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8"/>
      <c r="M84" s="493" t="s">
        <v>45</v>
      </c>
      <c r="N84" s="487"/>
      <c r="O84" s="488"/>
      <c r="P84" s="96"/>
      <c r="Q84" s="99" t="s">
        <v>130</v>
      </c>
    </row>
    <row r="85" spans="1:17" ht="15.75" customHeight="1">
      <c r="A85" s="479"/>
      <c r="B85" s="480"/>
      <c r="C85" s="480"/>
      <c r="D85" s="480"/>
      <c r="E85" s="480"/>
      <c r="F85" s="480"/>
      <c r="G85" s="480"/>
      <c r="H85" s="480"/>
      <c r="I85" s="480"/>
      <c r="J85" s="480"/>
      <c r="K85" s="480"/>
      <c r="L85" s="481"/>
      <c r="M85" s="494"/>
      <c r="N85" s="489"/>
      <c r="O85" s="490"/>
      <c r="P85" s="63" t="s">
        <v>11</v>
      </c>
      <c r="Q85" s="64" t="s">
        <v>13</v>
      </c>
    </row>
    <row r="86" spans="1:17" ht="15" customHeight="1">
      <c r="A86" s="479"/>
      <c r="B86" s="480"/>
      <c r="C86" s="480"/>
      <c r="D86" s="480"/>
      <c r="E86" s="480"/>
      <c r="F86" s="480"/>
      <c r="G86" s="480"/>
      <c r="H86" s="480"/>
      <c r="I86" s="480"/>
      <c r="J86" s="480"/>
      <c r="K86" s="480"/>
      <c r="L86" s="481"/>
      <c r="M86" s="494"/>
      <c r="N86" s="491"/>
      <c r="O86" s="492"/>
      <c r="P86" s="65">
        <v>17</v>
      </c>
      <c r="Q86" s="66">
        <v>22</v>
      </c>
    </row>
    <row r="87" spans="1:17" ht="12.75" customHeight="1">
      <c r="A87" s="479"/>
      <c r="B87" s="480"/>
      <c r="C87" s="480"/>
      <c r="D87" s="480"/>
      <c r="E87" s="480"/>
      <c r="F87" s="480"/>
      <c r="G87" s="480"/>
      <c r="H87" s="480"/>
      <c r="I87" s="480"/>
      <c r="J87" s="480"/>
      <c r="K87" s="480"/>
      <c r="L87" s="481"/>
      <c r="M87" s="494"/>
      <c r="N87" s="390" t="s">
        <v>46</v>
      </c>
      <c r="O87" s="485"/>
      <c r="P87" s="67">
        <f>P63+P75+P79+P82</f>
        <v>414</v>
      </c>
      <c r="Q87" s="67">
        <f>Q63+Q75+Q79+Q82</f>
        <v>198</v>
      </c>
    </row>
    <row r="88" spans="1:17" ht="12.75">
      <c r="A88" s="479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1"/>
      <c r="M88" s="494"/>
      <c r="N88" s="391" t="s">
        <v>47</v>
      </c>
      <c r="O88" s="486"/>
      <c r="P88" s="67">
        <f>P76+P80</f>
        <v>198</v>
      </c>
      <c r="Q88" s="67">
        <f>Q76+Q80</f>
        <v>198</v>
      </c>
    </row>
    <row r="89" spans="1:17" ht="12.75">
      <c r="A89" s="479"/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1"/>
      <c r="M89" s="494"/>
      <c r="N89" s="391" t="s">
        <v>48</v>
      </c>
      <c r="O89" s="486"/>
      <c r="P89" s="67">
        <f>P77+P81</f>
        <v>0</v>
      </c>
      <c r="Q89" s="67">
        <f>Q77+Q81</f>
        <v>396</v>
      </c>
    </row>
    <row r="90" spans="1:17" ht="15.75">
      <c r="A90" s="479"/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1"/>
      <c r="M90" s="494"/>
      <c r="N90" s="390" t="s">
        <v>49</v>
      </c>
      <c r="O90" s="485"/>
      <c r="P90" s="69">
        <v>1</v>
      </c>
      <c r="Q90" s="102">
        <v>2</v>
      </c>
    </row>
    <row r="91" spans="1:17" ht="15.75">
      <c r="A91" s="479"/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1"/>
      <c r="M91" s="494"/>
      <c r="N91" s="390" t="s">
        <v>50</v>
      </c>
      <c r="O91" s="485"/>
      <c r="P91" s="69">
        <v>7</v>
      </c>
      <c r="Q91" s="102">
        <v>6</v>
      </c>
    </row>
    <row r="92" spans="1:17" ht="16.5" thickBot="1">
      <c r="A92" s="482"/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4"/>
      <c r="M92" s="495"/>
      <c r="N92" s="390" t="s">
        <v>51</v>
      </c>
      <c r="O92" s="485"/>
      <c r="P92" s="70"/>
      <c r="Q92" s="100"/>
    </row>
  </sheetData>
  <sheetProtection/>
  <mergeCells count="122">
    <mergeCell ref="B81:F81"/>
    <mergeCell ref="M84:M92"/>
    <mergeCell ref="A83:H83"/>
    <mergeCell ref="B70:H70"/>
    <mergeCell ref="B72:H72"/>
    <mergeCell ref="B73:H73"/>
    <mergeCell ref="B74:H74"/>
    <mergeCell ref="B79:H79"/>
    <mergeCell ref="B75:H75"/>
    <mergeCell ref="B76:H76"/>
    <mergeCell ref="B80:H80"/>
    <mergeCell ref="B82:H82"/>
    <mergeCell ref="A84:L92"/>
    <mergeCell ref="N92:O92"/>
    <mergeCell ref="N88:O88"/>
    <mergeCell ref="N89:O89"/>
    <mergeCell ref="N84:O86"/>
    <mergeCell ref="N87:O87"/>
    <mergeCell ref="N90:O90"/>
    <mergeCell ref="N91:O91"/>
    <mergeCell ref="B71:F71"/>
    <mergeCell ref="B78:H78"/>
    <mergeCell ref="B77:F77"/>
    <mergeCell ref="Q63:Q64"/>
    <mergeCell ref="B65:H65"/>
    <mergeCell ref="B66:H66"/>
    <mergeCell ref="B67:H67"/>
    <mergeCell ref="M63:M64"/>
    <mergeCell ref="N63:N64"/>
    <mergeCell ref="O63:O64"/>
    <mergeCell ref="I63:I64"/>
    <mergeCell ref="J63:J64"/>
    <mergeCell ref="K58:Q58"/>
    <mergeCell ref="K59:K61"/>
    <mergeCell ref="P63:P64"/>
    <mergeCell ref="K63:K64"/>
    <mergeCell ref="L63:L64"/>
    <mergeCell ref="L59:L61"/>
    <mergeCell ref="B68:H68"/>
    <mergeCell ref="B69:H69"/>
    <mergeCell ref="B62:H62"/>
    <mergeCell ref="I62:J62"/>
    <mergeCell ref="A57:Q57"/>
    <mergeCell ref="A58:A61"/>
    <mergeCell ref="B58:H61"/>
    <mergeCell ref="I58:J61"/>
    <mergeCell ref="A63:A64"/>
    <mergeCell ref="B63:H64"/>
    <mergeCell ref="B2:H5"/>
    <mergeCell ref="B6:H6"/>
    <mergeCell ref="B18:F18"/>
    <mergeCell ref="B17:F17"/>
    <mergeCell ref="J7:J8"/>
    <mergeCell ref="M7:M8"/>
    <mergeCell ref="B16:F16"/>
    <mergeCell ref="B13:F13"/>
    <mergeCell ref="B11:F11"/>
    <mergeCell ref="B12:F12"/>
    <mergeCell ref="P7:P8"/>
    <mergeCell ref="Q7:Q8"/>
    <mergeCell ref="K7:K8"/>
    <mergeCell ref="I7:I8"/>
    <mergeCell ref="M59:O59"/>
    <mergeCell ref="M60:M61"/>
    <mergeCell ref="N60:O60"/>
    <mergeCell ref="N7:N8"/>
    <mergeCell ref="I27:I31"/>
    <mergeCell ref="L7:L8"/>
    <mergeCell ref="N4:O4"/>
    <mergeCell ref="A1:Q1"/>
    <mergeCell ref="K3:K5"/>
    <mergeCell ref="L3:L5"/>
    <mergeCell ref="B9:F9"/>
    <mergeCell ref="O7:O8"/>
    <mergeCell ref="M3:O3"/>
    <mergeCell ref="I2:J5"/>
    <mergeCell ref="I6:J6"/>
    <mergeCell ref="K2:Q2"/>
    <mergeCell ref="B24:H24"/>
    <mergeCell ref="B28:F28"/>
    <mergeCell ref="B29:F29"/>
    <mergeCell ref="A2:A5"/>
    <mergeCell ref="A7:A8"/>
    <mergeCell ref="B14:F14"/>
    <mergeCell ref="B7:H8"/>
    <mergeCell ref="B20:H20"/>
    <mergeCell ref="B21:H21"/>
    <mergeCell ref="B26:H26"/>
    <mergeCell ref="B10:F10"/>
    <mergeCell ref="B23:F23"/>
    <mergeCell ref="B15:F15"/>
    <mergeCell ref="B22:H22"/>
    <mergeCell ref="I35:I38"/>
    <mergeCell ref="N48:O48"/>
    <mergeCell ref="M47:M53"/>
    <mergeCell ref="B19:H19"/>
    <mergeCell ref="B43:H43"/>
    <mergeCell ref="B35:H35"/>
    <mergeCell ref="M4:M5"/>
    <mergeCell ref="A47:L53"/>
    <mergeCell ref="B32:H32"/>
    <mergeCell ref="B34:H34"/>
    <mergeCell ref="B27:H27"/>
    <mergeCell ref="B31:F31"/>
    <mergeCell ref="B36:F36"/>
    <mergeCell ref="B25:H25"/>
    <mergeCell ref="B33:H33"/>
    <mergeCell ref="B30:F30"/>
    <mergeCell ref="B38:F38"/>
    <mergeCell ref="B40:H40"/>
    <mergeCell ref="B42:H42"/>
    <mergeCell ref="B37:F37"/>
    <mergeCell ref="B45:H45"/>
    <mergeCell ref="N52:O52"/>
    <mergeCell ref="N53:O53"/>
    <mergeCell ref="N50:O50"/>
    <mergeCell ref="N51:O51"/>
    <mergeCell ref="B39:H39"/>
    <mergeCell ref="B41:H41"/>
    <mergeCell ref="N49:O49"/>
    <mergeCell ref="B44:H44"/>
    <mergeCell ref="A46:H46"/>
  </mergeCells>
  <hyperlinks>
    <hyperlink ref="I2" location="_ftn1" display="_ftn1"/>
    <hyperlink ref="I58" location="_ftn1" display="_ftn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2023-09-18T10:18:21Z</cp:lastPrinted>
  <dcterms:created xsi:type="dcterms:W3CDTF">1996-10-08T23:32:33Z</dcterms:created>
  <dcterms:modified xsi:type="dcterms:W3CDTF">2023-09-18T10:18:56Z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